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48" windowHeight="5712" activeTab="0"/>
  </bookViews>
  <sheets>
    <sheet name="Sheet1" sheetId="1" r:id="rId1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<sst xmlns="http://schemas.openxmlformats.org/spreadsheetml/2006/main" count="43" uniqueCount="42">
  <si>
    <t>Metric and U.S. Measurements</t>
  </si>
  <si>
    <t>LENGTH</t>
  </si>
  <si>
    <t>Metric to U.S</t>
  </si>
  <si>
    <t>U.S. to Metric</t>
  </si>
  <si>
    <t>Millimeters   X   .04 =   Inches</t>
  </si>
  <si>
    <t>Inches   X   25.4   =   Millimeters</t>
  </si>
  <si>
    <t>Centimeters  X 0.39  =  Inches  =  Yards</t>
  </si>
  <si>
    <t>Meters    X    3.28   =     Feet  =   Miles</t>
  </si>
  <si>
    <t>Feet      /     3.04    =    Meters</t>
  </si>
  <si>
    <t>Meters    X   1.09   =   Yards   =   Miles</t>
  </si>
  <si>
    <t>Kilometers  X     .6   =   Miles</t>
  </si>
  <si>
    <t>Miles    X   1.6      =   Kilometers</t>
  </si>
  <si>
    <t>TEMPERATURE</t>
  </si>
  <si>
    <t>Degrees  Fahrenheit  -  32  X  .5556 =     Degrees Celsius</t>
  </si>
  <si>
    <t>Degrees  Celsius    X    1.8   +   32    =     Degrees Fahrenheit</t>
  </si>
  <si>
    <t xml:space="preserve">  </t>
  </si>
  <si>
    <t>Kilograms to lbs = kg X 2.2046</t>
  </si>
  <si>
    <t>lbs.</t>
  </si>
  <si>
    <t>Pounds to Kilograms = lbs. X .4536</t>
  </si>
  <si>
    <t>Kg.</t>
  </si>
  <si>
    <t>Inches   X   2.54  = Centimeters = Meters</t>
  </si>
  <si>
    <t>Liters to Gallons = 2.2 liter = 1 Gallon</t>
  </si>
  <si>
    <t>Gallons</t>
  </si>
  <si>
    <t>Yards    X   .9144      =   Meters</t>
  </si>
  <si>
    <t xml:space="preserve">Pounds into grams = lbs. X 453.6 = grams             </t>
  </si>
  <si>
    <t>Grams to Ounces = Grams X .035273</t>
  </si>
  <si>
    <t>mm</t>
  </si>
  <si>
    <t>Grams to Pounds = Grams/453.6</t>
  </si>
  <si>
    <t>STRENGTH</t>
  </si>
  <si>
    <t>Kilograms X   ??? = Pounds (Lbs)</t>
  </si>
  <si>
    <t>Newtons X  .2248 = Pounds (Lbs)</t>
  </si>
  <si>
    <t>Pounds (Lbs) X 4.448 = Newtons</t>
  </si>
  <si>
    <r>
      <t xml:space="preserve">Ounces to Grams = Ounces </t>
    </r>
    <r>
      <rPr>
        <b/>
        <sz val="10"/>
        <rFont val="Arial"/>
        <family val="0"/>
      </rPr>
      <t xml:space="preserve">÷  </t>
    </r>
    <r>
      <rPr>
        <b/>
        <i/>
        <sz val="10"/>
        <rFont val="Arial"/>
        <family val="0"/>
      </rPr>
      <t>.035273</t>
    </r>
  </si>
  <si>
    <t>Pounds (Lbs) X 453.6 = Grams</t>
  </si>
  <si>
    <t>oz.</t>
  </si>
  <si>
    <t>grms</t>
  </si>
  <si>
    <t>Grams</t>
  </si>
  <si>
    <t>fraction of inch</t>
  </si>
  <si>
    <t>decimal inch</t>
  </si>
  <si>
    <t>American &amp; Efird, Inc.</t>
  </si>
  <si>
    <t>OTHER</t>
  </si>
  <si>
    <r>
      <t xml:space="preserve">Change the number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to calculate your conversion.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</si>
</sst>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_);\(#,##0.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8"/>
      <name val="Arial"/>
      <family val="0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b/>
      <sz val="14"/>
      <color indexed="10"/>
      <name val="Times New Roman"/>
      <family val="1"/>
    </font>
    <font>
      <b/>
      <sz val="10"/>
      <name val="Trajan Pro"/>
      <family val="1"/>
    </font>
    <font>
      <b/>
      <u val="single"/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u val="single"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3" fontId="11" fillId="0" borderId="1" xfId="0" applyNumberFormat="1" applyFont="1" applyBorder="1" applyAlignment="1">
      <alignment horizontal="center"/>
    </xf>
    <xf numFmtId="174" fontId="11" fillId="0" borderId="1" xfId="0" applyNumberFormat="1" applyFont="1" applyBorder="1" applyAlignment="1">
      <alignment horizontal="center"/>
    </xf>
    <xf numFmtId="13" fontId="11" fillId="0" borderId="1" xfId="0" applyNumberFormat="1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1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19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0" max="10" width="2.7109375" style="0" customWidth="1"/>
    <col min="11" max="11" width="8.8515625" style="16" customWidth="1"/>
    <col min="12" max="12" width="8.140625" style="16" customWidth="1"/>
    <col min="13" max="13" width="8.8515625" style="16" customWidth="1"/>
  </cols>
  <sheetData>
    <row r="1" spans="1:8" ht="18" customHeight="1">
      <c r="A1" s="54" t="s">
        <v>39</v>
      </c>
      <c r="B1" s="2"/>
      <c r="D1" s="2"/>
      <c r="F1" s="2"/>
      <c r="G1" s="1"/>
      <c r="H1" s="1"/>
    </row>
    <row r="2" spans="1:8" ht="18" customHeight="1">
      <c r="A2" s="54"/>
      <c r="B2" s="2"/>
      <c r="D2" s="2"/>
      <c r="E2" s="57" t="s">
        <v>0</v>
      </c>
      <c r="F2" s="2"/>
      <c r="G2" s="1"/>
      <c r="H2" s="1"/>
    </row>
    <row r="3" spans="1:8" ht="18" customHeight="1">
      <c r="A3" s="54"/>
      <c r="B3" s="2"/>
      <c r="D3" s="2"/>
      <c r="E3" s="53"/>
      <c r="F3" s="2"/>
      <c r="G3" s="1"/>
      <c r="H3" s="1"/>
    </row>
    <row r="4" spans="1:13" ht="15" customHeight="1">
      <c r="A4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1"/>
      <c r="L5" s="51"/>
      <c r="M5" s="51"/>
    </row>
    <row r="6" spans="1:10" ht="6.7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3" s="3" customFormat="1" ht="13.5">
      <c r="A7" s="3" t="s">
        <v>2</v>
      </c>
      <c r="F7" s="3" t="s">
        <v>3</v>
      </c>
      <c r="K7" s="15"/>
      <c r="L7" s="15"/>
      <c r="M7" s="15"/>
    </row>
    <row r="8" spans="1:13" ht="26.25">
      <c r="A8" s="21" t="s">
        <v>4</v>
      </c>
      <c r="B8" s="22"/>
      <c r="C8" s="22"/>
      <c r="D8" s="23"/>
      <c r="F8" s="28" t="s">
        <v>5</v>
      </c>
      <c r="G8" s="35"/>
      <c r="H8" s="35"/>
      <c r="I8" s="23"/>
      <c r="K8" s="50" t="s">
        <v>37</v>
      </c>
      <c r="L8" s="50" t="s">
        <v>38</v>
      </c>
      <c r="M8" s="55" t="s">
        <v>26</v>
      </c>
    </row>
    <row r="9" spans="1:62" ht="13.5">
      <c r="A9" s="24">
        <v>2.3</v>
      </c>
      <c r="B9" s="25"/>
      <c r="C9" s="26">
        <f>A9*0.04</f>
        <v>0.092</v>
      </c>
      <c r="D9" s="27"/>
      <c r="E9" s="4"/>
      <c r="F9" s="24">
        <f>5/32</f>
        <v>0.15625</v>
      </c>
      <c r="G9" s="25"/>
      <c r="H9" s="31">
        <f>F9*25.4</f>
        <v>3.96875</v>
      </c>
      <c r="I9" s="27"/>
      <c r="J9" s="4"/>
      <c r="K9" s="17">
        <v>0.03125</v>
      </c>
      <c r="L9" s="18">
        <f aca="true" t="shared" si="0" ref="L9:L16">K9</f>
        <v>0.03125</v>
      </c>
      <c r="M9" s="56">
        <f aca="true" t="shared" si="1" ref="M9:M16">L9*25.4</f>
        <v>0.79375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19">
        <v>0.0625</v>
      </c>
      <c r="L10" s="18">
        <f t="shared" si="0"/>
        <v>0.0625</v>
      </c>
      <c r="M10" s="56">
        <f t="shared" si="1"/>
        <v>1.5875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3.5">
      <c r="A11" s="28" t="s">
        <v>6</v>
      </c>
      <c r="B11" s="29"/>
      <c r="C11" s="29"/>
      <c r="D11" s="30"/>
      <c r="E11" s="4"/>
      <c r="F11" s="28" t="s">
        <v>20</v>
      </c>
      <c r="G11" s="33"/>
      <c r="H11" s="33"/>
      <c r="I11" s="30"/>
      <c r="J11" s="4"/>
      <c r="K11" s="19">
        <v>0.09375</v>
      </c>
      <c r="L11" s="18">
        <f t="shared" si="0"/>
        <v>0.09375</v>
      </c>
      <c r="M11" s="56">
        <f t="shared" si="1"/>
        <v>2.3812499999999996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3.5">
      <c r="A12" s="24">
        <v>100</v>
      </c>
      <c r="B12" s="25"/>
      <c r="C12" s="31">
        <f>A12*0.39</f>
        <v>39</v>
      </c>
      <c r="D12" s="32">
        <f>C12/36</f>
        <v>1.0833333333333333</v>
      </c>
      <c r="E12" s="4"/>
      <c r="F12" s="24">
        <v>54</v>
      </c>
      <c r="G12" s="25"/>
      <c r="H12" s="31">
        <f>F12*2.54</f>
        <v>137.16</v>
      </c>
      <c r="I12" s="32">
        <f>H12/100</f>
        <v>1.3716</v>
      </c>
      <c r="J12" s="4"/>
      <c r="K12" s="19">
        <v>0.125</v>
      </c>
      <c r="L12" s="18">
        <f t="shared" si="0"/>
        <v>0.125</v>
      </c>
      <c r="M12" s="56">
        <f t="shared" si="1"/>
        <v>3.175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19">
        <v>0.15625</v>
      </c>
      <c r="L13" s="18">
        <f t="shared" si="0"/>
        <v>0.15625</v>
      </c>
      <c r="M13" s="56">
        <f t="shared" si="1"/>
        <v>3.96875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3.5">
      <c r="A14" s="28" t="s">
        <v>7</v>
      </c>
      <c r="B14" s="33"/>
      <c r="C14" s="33"/>
      <c r="D14" s="30"/>
      <c r="E14" s="4"/>
      <c r="F14" s="28" t="s">
        <v>8</v>
      </c>
      <c r="G14" s="33"/>
      <c r="H14" s="33"/>
      <c r="I14" s="30"/>
      <c r="J14" s="4"/>
      <c r="K14" s="19">
        <v>0.1875</v>
      </c>
      <c r="L14" s="18">
        <f t="shared" si="0"/>
        <v>0.1875</v>
      </c>
      <c r="M14" s="56">
        <f t="shared" si="1"/>
        <v>4.762499999999999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3.5">
      <c r="A15" s="24">
        <v>80</v>
      </c>
      <c r="B15" s="25"/>
      <c r="C15" s="31">
        <f>A15*3.28</f>
        <v>262.4</v>
      </c>
      <c r="D15" s="34">
        <f>C15/5280</f>
        <v>0.04969696969696969</v>
      </c>
      <c r="E15" s="4"/>
      <c r="F15" s="24">
        <v>20</v>
      </c>
      <c r="G15" s="25"/>
      <c r="H15" s="31">
        <f>F15/3.04</f>
        <v>6.578947368421052</v>
      </c>
      <c r="I15" s="27"/>
      <c r="J15" s="4"/>
      <c r="K15" s="19">
        <v>0.25</v>
      </c>
      <c r="L15" s="18">
        <f t="shared" si="0"/>
        <v>0.25</v>
      </c>
      <c r="M15" s="56">
        <f t="shared" si="1"/>
        <v>6.35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19">
        <v>0.28125</v>
      </c>
      <c r="L16" s="18">
        <f t="shared" si="0"/>
        <v>0.28125</v>
      </c>
      <c r="M16" s="56">
        <f t="shared" si="1"/>
        <v>7.14375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s="5" customFormat="1" ht="13.5">
      <c r="A17" s="28" t="s">
        <v>9</v>
      </c>
      <c r="B17" s="35"/>
      <c r="C17" s="35"/>
      <c r="D17" s="36"/>
      <c r="E17" s="6"/>
      <c r="F17" s="28" t="s">
        <v>23</v>
      </c>
      <c r="G17" s="29"/>
      <c r="H17" s="29"/>
      <c r="I17" s="36"/>
      <c r="J17" s="6"/>
      <c r="K17" s="19">
        <v>0.3125</v>
      </c>
      <c r="L17" s="18">
        <f aca="true" t="shared" si="2" ref="L17:L39">K17</f>
        <v>0.3125</v>
      </c>
      <c r="M17" s="56">
        <f aca="true" t="shared" si="3" ref="M17:M39">L17*25.4</f>
        <v>7.9375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13.5">
      <c r="A18" s="24">
        <v>80</v>
      </c>
      <c r="B18" s="37"/>
      <c r="C18" s="31">
        <f>A18*1.09</f>
        <v>87.2</v>
      </c>
      <c r="D18" s="34">
        <f>C18/1760</f>
        <v>0.049545454545454545</v>
      </c>
      <c r="E18" s="4"/>
      <c r="F18" s="24">
        <v>6000</v>
      </c>
      <c r="G18" s="25"/>
      <c r="H18" s="31">
        <f>F18*0.9144</f>
        <v>5486.4</v>
      </c>
      <c r="I18" s="27"/>
      <c r="J18" s="4"/>
      <c r="K18" s="19">
        <v>0.34375</v>
      </c>
      <c r="L18" s="18">
        <f t="shared" si="2"/>
        <v>0.34375</v>
      </c>
      <c r="M18" s="56">
        <f t="shared" si="3"/>
        <v>8.73125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4:62" ht="13.5">
      <c r="D19" s="4"/>
      <c r="E19" s="4"/>
      <c r="F19" s="4"/>
      <c r="G19" s="4"/>
      <c r="H19" s="4"/>
      <c r="I19" s="4"/>
      <c r="J19" s="4"/>
      <c r="K19" s="19">
        <v>0.375</v>
      </c>
      <c r="L19" s="18">
        <f t="shared" si="2"/>
        <v>0.375</v>
      </c>
      <c r="M19" s="56">
        <f t="shared" si="3"/>
        <v>9.524999999999999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3.5">
      <c r="A20" s="28" t="s">
        <v>10</v>
      </c>
      <c r="B20" s="29"/>
      <c r="C20" s="29"/>
      <c r="D20" s="30"/>
      <c r="E20" s="4"/>
      <c r="F20" s="28" t="s">
        <v>11</v>
      </c>
      <c r="G20" s="33"/>
      <c r="H20" s="33"/>
      <c r="I20" s="30"/>
      <c r="J20" s="4"/>
      <c r="K20" s="19">
        <v>0.40625</v>
      </c>
      <c r="L20" s="18">
        <f t="shared" si="2"/>
        <v>0.40625</v>
      </c>
      <c r="M20" s="56">
        <f t="shared" si="3"/>
        <v>10.31875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3.5">
      <c r="A21" s="24">
        <v>3</v>
      </c>
      <c r="B21" s="25"/>
      <c r="C21" s="38">
        <f>A21*0.6</f>
        <v>1.7999999999999998</v>
      </c>
      <c r="D21" s="27"/>
      <c r="E21" s="4"/>
      <c r="F21" s="24">
        <v>50</v>
      </c>
      <c r="G21" s="25"/>
      <c r="H21" s="38">
        <f>F21*1.6</f>
        <v>80</v>
      </c>
      <c r="I21" s="27"/>
      <c r="J21" s="4"/>
      <c r="K21" s="19">
        <v>0.4375</v>
      </c>
      <c r="L21" s="18">
        <f t="shared" si="2"/>
        <v>0.4375</v>
      </c>
      <c r="M21" s="56">
        <f t="shared" si="3"/>
        <v>11.112499999999999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19">
        <v>0.46875</v>
      </c>
      <c r="L22" s="18">
        <f t="shared" si="2"/>
        <v>0.46875</v>
      </c>
      <c r="M22" s="56">
        <f t="shared" si="3"/>
        <v>11.90625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7.25">
      <c r="A23" s="14" t="s">
        <v>28</v>
      </c>
      <c r="B23" s="1"/>
      <c r="C23" s="1"/>
      <c r="D23" s="1"/>
      <c r="E23" s="13"/>
      <c r="F23" s="1"/>
      <c r="G23" s="1"/>
      <c r="H23" s="1"/>
      <c r="I23" s="1"/>
      <c r="J23" s="4"/>
      <c r="K23" s="19">
        <v>0.5</v>
      </c>
      <c r="L23" s="18">
        <f t="shared" si="2"/>
        <v>0.5</v>
      </c>
      <c r="M23" s="56">
        <f t="shared" si="3"/>
        <v>12.7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19">
        <v>0.53125</v>
      </c>
      <c r="L24" s="18">
        <f t="shared" si="2"/>
        <v>0.53125</v>
      </c>
      <c r="M24" s="56">
        <f t="shared" si="3"/>
        <v>13.493749999999999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3.5">
      <c r="A25" s="28" t="s">
        <v>30</v>
      </c>
      <c r="B25" s="33"/>
      <c r="C25" s="33"/>
      <c r="D25" s="30"/>
      <c r="E25" s="4"/>
      <c r="F25" s="28" t="s">
        <v>29</v>
      </c>
      <c r="G25" s="33"/>
      <c r="H25" s="33"/>
      <c r="I25" s="30"/>
      <c r="J25" s="4"/>
      <c r="K25" s="19">
        <v>0.5625</v>
      </c>
      <c r="L25" s="18">
        <f t="shared" si="2"/>
        <v>0.5625</v>
      </c>
      <c r="M25" s="56">
        <f t="shared" si="3"/>
        <v>14.2875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13.5">
      <c r="A26" s="24">
        <v>1200</v>
      </c>
      <c r="B26" s="25"/>
      <c r="C26" s="38">
        <f>A26*0.2248</f>
        <v>269.76</v>
      </c>
      <c r="D26" s="27"/>
      <c r="E26" s="9"/>
      <c r="F26" s="39">
        <v>1.58</v>
      </c>
      <c r="G26" s="31"/>
      <c r="H26" s="40">
        <f>2.20462*F26</f>
        <v>3.4832996</v>
      </c>
      <c r="I26" s="41"/>
      <c r="J26" s="4"/>
      <c r="K26" s="19">
        <v>0.59375</v>
      </c>
      <c r="L26" s="18">
        <f t="shared" si="2"/>
        <v>0.59375</v>
      </c>
      <c r="M26" s="56">
        <f t="shared" si="3"/>
        <v>15.081249999999999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19">
        <v>0.625</v>
      </c>
      <c r="L27" s="18">
        <f t="shared" si="2"/>
        <v>0.625</v>
      </c>
      <c r="M27" s="56">
        <f t="shared" si="3"/>
        <v>15.875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t="13.5">
      <c r="A28" s="28" t="s">
        <v>31</v>
      </c>
      <c r="B28" s="33"/>
      <c r="C28" s="33"/>
      <c r="D28" s="30"/>
      <c r="E28" s="4"/>
      <c r="F28" s="28" t="s">
        <v>33</v>
      </c>
      <c r="G28" s="33"/>
      <c r="H28" s="33"/>
      <c r="I28" s="30"/>
      <c r="J28" s="4"/>
      <c r="K28" s="19">
        <v>0.65625</v>
      </c>
      <c r="L28" s="18">
        <f t="shared" si="2"/>
        <v>0.65625</v>
      </c>
      <c r="M28" s="56">
        <f t="shared" si="3"/>
        <v>16.66875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t="13.5">
      <c r="A29" s="24">
        <v>270</v>
      </c>
      <c r="B29" s="25"/>
      <c r="C29" s="38">
        <f>A29*4.448</f>
        <v>1200.96</v>
      </c>
      <c r="D29" s="27"/>
      <c r="E29" s="10"/>
      <c r="F29" s="24">
        <v>4.6</v>
      </c>
      <c r="G29" s="25"/>
      <c r="H29" s="38">
        <f>F29*453.6</f>
        <v>2086.56</v>
      </c>
      <c r="I29" s="27"/>
      <c r="J29" s="4"/>
      <c r="K29" s="19">
        <v>0.6875</v>
      </c>
      <c r="L29" s="18">
        <f t="shared" si="2"/>
        <v>0.6875</v>
      </c>
      <c r="M29" s="56">
        <f t="shared" si="3"/>
        <v>17.4625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ht="13.5">
      <c r="A30" s="7"/>
      <c r="B30" s="4"/>
      <c r="C30" s="4"/>
      <c r="D30" s="4"/>
      <c r="E30" s="10"/>
      <c r="F30" s="4"/>
      <c r="G30" s="4"/>
      <c r="H30" s="4"/>
      <c r="I30" s="4"/>
      <c r="J30" s="4"/>
      <c r="K30" s="19">
        <v>0.71875</v>
      </c>
      <c r="L30" s="18">
        <f t="shared" si="2"/>
        <v>0.71875</v>
      </c>
      <c r="M30" s="56">
        <f t="shared" si="3"/>
        <v>18.256249999999998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t="17.25">
      <c r="A31" s="14" t="s">
        <v>12</v>
      </c>
      <c r="B31" s="1"/>
      <c r="C31" s="1"/>
      <c r="D31" s="1"/>
      <c r="E31" s="1"/>
      <c r="F31" s="1"/>
      <c r="G31" s="1"/>
      <c r="H31" s="1"/>
      <c r="I31" s="1"/>
      <c r="J31" s="4"/>
      <c r="K31" s="19">
        <v>0.75</v>
      </c>
      <c r="L31" s="18">
        <f t="shared" si="2"/>
        <v>0.75</v>
      </c>
      <c r="M31" s="56">
        <f t="shared" si="3"/>
        <v>19.049999999999997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19">
        <v>0.78125</v>
      </c>
      <c r="L32" s="18">
        <f t="shared" si="2"/>
        <v>0.78125</v>
      </c>
      <c r="M32" s="56">
        <f t="shared" si="3"/>
        <v>19.84375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ht="13.5">
      <c r="A33" s="28" t="s">
        <v>13</v>
      </c>
      <c r="B33" s="33"/>
      <c r="C33" s="33"/>
      <c r="D33" s="33"/>
      <c r="E33" s="33"/>
      <c r="F33" s="30"/>
      <c r="G33" s="4"/>
      <c r="H33" s="4"/>
      <c r="I33" s="4"/>
      <c r="J33" s="4"/>
      <c r="K33" s="19">
        <v>0.8125</v>
      </c>
      <c r="L33" s="18">
        <f t="shared" si="2"/>
        <v>0.8125</v>
      </c>
      <c r="M33" s="56">
        <f t="shared" si="3"/>
        <v>20.6375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ht="13.5">
      <c r="A34" s="24">
        <v>14</v>
      </c>
      <c r="B34" s="25"/>
      <c r="C34" s="25"/>
      <c r="D34" s="25"/>
      <c r="E34" s="42">
        <f>(A34-32)*0.5556</f>
        <v>-10.0008</v>
      </c>
      <c r="F34" s="27"/>
      <c r="G34" s="4"/>
      <c r="H34" s="4"/>
      <c r="I34" s="4"/>
      <c r="J34" s="4"/>
      <c r="K34" s="19">
        <v>0.84375</v>
      </c>
      <c r="L34" s="18">
        <f t="shared" si="2"/>
        <v>0.84375</v>
      </c>
      <c r="M34" s="56">
        <f t="shared" si="3"/>
        <v>21.43125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19">
        <v>0.875</v>
      </c>
      <c r="L35" s="18">
        <f t="shared" si="2"/>
        <v>0.875</v>
      </c>
      <c r="M35" s="56">
        <f t="shared" si="3"/>
        <v>22.224999999999998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ht="13.5">
      <c r="A36" s="28" t="s">
        <v>14</v>
      </c>
      <c r="B36" s="33"/>
      <c r="C36" s="33"/>
      <c r="D36" s="33"/>
      <c r="E36" s="33"/>
      <c r="F36" s="30"/>
      <c r="G36" s="4"/>
      <c r="H36" s="4"/>
      <c r="I36" s="4"/>
      <c r="J36" s="4"/>
      <c r="K36" s="19">
        <v>0.90625</v>
      </c>
      <c r="L36" s="18">
        <f t="shared" si="2"/>
        <v>0.90625</v>
      </c>
      <c r="M36" s="56">
        <f t="shared" si="3"/>
        <v>23.018749999999997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ht="13.5">
      <c r="A37" s="24">
        <v>40</v>
      </c>
      <c r="B37" s="25"/>
      <c r="C37" s="25"/>
      <c r="D37" s="25"/>
      <c r="E37" s="43">
        <f>A37*1.8+32</f>
        <v>104</v>
      </c>
      <c r="F37" s="27"/>
      <c r="G37" s="4"/>
      <c r="H37" s="4"/>
      <c r="I37" s="4"/>
      <c r="J37" s="4"/>
      <c r="K37" s="19">
        <v>0.9375</v>
      </c>
      <c r="L37" s="18">
        <f t="shared" si="2"/>
        <v>0.9375</v>
      </c>
      <c r="M37" s="56">
        <f t="shared" si="3"/>
        <v>23.8125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ht="13.5">
      <c r="A38" s="4"/>
      <c r="B38" s="4"/>
      <c r="C38" s="4"/>
      <c r="D38" s="4"/>
      <c r="E38" s="4" t="s">
        <v>15</v>
      </c>
      <c r="F38" s="4"/>
      <c r="G38" s="4"/>
      <c r="H38" s="4"/>
      <c r="I38" s="4"/>
      <c r="J38" s="4"/>
      <c r="K38" s="19">
        <v>0.96875</v>
      </c>
      <c r="L38" s="18">
        <f t="shared" si="2"/>
        <v>0.96875</v>
      </c>
      <c r="M38" s="56">
        <f t="shared" si="3"/>
        <v>24.60625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ht="17.25">
      <c r="A39" s="14" t="s">
        <v>40</v>
      </c>
      <c r="B39" s="1"/>
      <c r="C39" s="1"/>
      <c r="D39" s="1"/>
      <c r="E39" s="1"/>
      <c r="F39" s="1"/>
      <c r="G39" s="1"/>
      <c r="H39" s="1"/>
      <c r="I39" s="1"/>
      <c r="J39" s="4"/>
      <c r="K39" s="19">
        <v>1</v>
      </c>
      <c r="L39" s="18">
        <f t="shared" si="2"/>
        <v>1</v>
      </c>
      <c r="M39" s="56">
        <f t="shared" si="3"/>
        <v>25.4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4:62" ht="13.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ht="13.5">
      <c r="A41" s="28" t="s">
        <v>24</v>
      </c>
      <c r="B41" s="33"/>
      <c r="C41" s="33"/>
      <c r="D41" s="33"/>
      <c r="E41" s="33"/>
      <c r="F41" s="30"/>
      <c r="H41" s="4"/>
      <c r="I41" s="4"/>
      <c r="J41" s="4"/>
      <c r="K41" s="20"/>
      <c r="L41" s="20"/>
      <c r="M41" s="2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ht="13.5">
      <c r="A42" s="39">
        <v>1.49</v>
      </c>
      <c r="B42" s="25"/>
      <c r="C42" s="25"/>
      <c r="D42" s="25"/>
      <c r="E42" s="44">
        <f>A42*453.6</f>
        <v>675.864</v>
      </c>
      <c r="F42" s="32" t="s">
        <v>35</v>
      </c>
      <c r="G42" s="4"/>
      <c r="H42" s="4"/>
      <c r="I42" s="4"/>
      <c r="J42" s="4"/>
      <c r="K42" s="20"/>
      <c r="L42" s="20"/>
      <c r="M42" s="2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13.5">
      <c r="A43" s="4"/>
      <c r="B43" s="4"/>
      <c r="C43" s="4"/>
      <c r="D43" s="4"/>
      <c r="E43" s="4"/>
      <c r="F43" s="4"/>
      <c r="G43" s="8"/>
      <c r="H43" s="4"/>
      <c r="I43" s="4"/>
      <c r="J43" s="4"/>
      <c r="K43" s="20"/>
      <c r="L43" s="20"/>
      <c r="M43" s="20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13.5">
      <c r="A44" s="28" t="s">
        <v>27</v>
      </c>
      <c r="B44" s="33"/>
      <c r="C44" s="33"/>
      <c r="D44" s="33"/>
      <c r="E44" s="33"/>
      <c r="F44" s="49"/>
      <c r="G44" s="4"/>
      <c r="H44" s="4"/>
      <c r="I44" s="4"/>
      <c r="J44" s="4"/>
      <c r="K44" s="20"/>
      <c r="L44" s="20"/>
      <c r="M44" s="20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13.5">
      <c r="A45" s="24">
        <v>4185</v>
      </c>
      <c r="B45" s="25"/>
      <c r="C45" s="25"/>
      <c r="D45" s="25"/>
      <c r="E45" s="44">
        <f>A45/453.6</f>
        <v>9.226190476190476</v>
      </c>
      <c r="F45" s="32" t="s">
        <v>17</v>
      </c>
      <c r="G45" s="4"/>
      <c r="H45" s="4"/>
      <c r="I45" s="4"/>
      <c r="J45" s="4"/>
      <c r="K45" s="20"/>
      <c r="L45" s="20"/>
      <c r="M45" s="20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13.5">
      <c r="A46" s="7"/>
      <c r="B46" s="4"/>
      <c r="C46" s="4"/>
      <c r="D46" s="4"/>
      <c r="E46" s="11"/>
      <c r="F46" s="12"/>
      <c r="G46" s="4"/>
      <c r="H46" s="4"/>
      <c r="I46" s="4"/>
      <c r="J46" s="4"/>
      <c r="K46" s="20"/>
      <c r="L46" s="20"/>
      <c r="M46" s="2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3.5">
      <c r="A47" s="28" t="s">
        <v>25</v>
      </c>
      <c r="B47" s="33"/>
      <c r="C47" s="33"/>
      <c r="D47" s="33"/>
      <c r="E47" s="33"/>
      <c r="F47" s="49"/>
      <c r="H47" s="28" t="s">
        <v>32</v>
      </c>
      <c r="I47" s="33"/>
      <c r="J47" s="33"/>
      <c r="K47" s="33"/>
      <c r="L47" s="45"/>
      <c r="M47" s="4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13.5">
      <c r="A48" s="39">
        <v>453.6</v>
      </c>
      <c r="B48" s="25"/>
      <c r="C48" s="25"/>
      <c r="D48" s="25"/>
      <c r="E48" s="43">
        <f>A48*0.035273</f>
        <v>15.9998328</v>
      </c>
      <c r="F48" s="32" t="s">
        <v>34</v>
      </c>
      <c r="H48" s="39">
        <v>16</v>
      </c>
      <c r="I48" s="25"/>
      <c r="J48" s="37"/>
      <c r="K48" s="43">
        <f>H48/0.035273</f>
        <v>453.6047401695348</v>
      </c>
      <c r="L48" s="47" t="s">
        <v>36</v>
      </c>
      <c r="M48" s="4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13.5">
      <c r="A49" s="4"/>
      <c r="B49" s="4"/>
      <c r="C49" s="4"/>
      <c r="D49" s="4"/>
      <c r="E49" s="4"/>
      <c r="F49" s="12"/>
      <c r="G49" s="4"/>
      <c r="H49" s="4"/>
      <c r="I49" s="4"/>
      <c r="J49" s="4"/>
      <c r="K49" s="20"/>
      <c r="L49" s="20"/>
      <c r="M49" s="2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13.5">
      <c r="A50" s="28" t="s">
        <v>16</v>
      </c>
      <c r="B50" s="33"/>
      <c r="C50" s="33"/>
      <c r="D50" s="33"/>
      <c r="E50" s="33"/>
      <c r="F50" s="49"/>
      <c r="G50" s="4"/>
      <c r="H50" s="4"/>
      <c r="I50" s="4"/>
      <c r="J50" s="4"/>
      <c r="K50" s="20"/>
      <c r="L50" s="20"/>
      <c r="M50" s="20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13.5">
      <c r="A51" s="24">
        <v>75</v>
      </c>
      <c r="B51" s="25"/>
      <c r="C51" s="25"/>
      <c r="D51" s="25"/>
      <c r="E51" s="44">
        <f>2.2046*A51</f>
        <v>165.345</v>
      </c>
      <c r="F51" s="32" t="s">
        <v>17</v>
      </c>
      <c r="G51" s="4"/>
      <c r="H51" s="4"/>
      <c r="I51" s="4"/>
      <c r="J51" s="4"/>
      <c r="K51" s="20"/>
      <c r="L51" s="20"/>
      <c r="M51" s="20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13.5">
      <c r="A52" s="4"/>
      <c r="B52" s="4"/>
      <c r="C52" s="4"/>
      <c r="D52" s="4"/>
      <c r="E52" s="4"/>
      <c r="F52" s="12"/>
      <c r="G52" s="4"/>
      <c r="H52" s="4"/>
      <c r="I52" s="4"/>
      <c r="J52" s="4"/>
      <c r="K52" s="20"/>
      <c r="L52" s="20"/>
      <c r="M52" s="2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13.5">
      <c r="A53" s="28" t="s">
        <v>18</v>
      </c>
      <c r="B53" s="33"/>
      <c r="C53" s="33"/>
      <c r="D53" s="33"/>
      <c r="E53" s="33"/>
      <c r="F53" s="49"/>
      <c r="G53" s="4"/>
      <c r="H53" s="4"/>
      <c r="I53" s="4"/>
      <c r="J53" s="4"/>
      <c r="K53" s="20"/>
      <c r="L53" s="20"/>
      <c r="M53" s="2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13.5">
      <c r="A54" s="24">
        <v>165</v>
      </c>
      <c r="B54" s="25"/>
      <c r="C54" s="25"/>
      <c r="D54" s="25"/>
      <c r="E54" s="44">
        <f>0.4536*A54</f>
        <v>74.844</v>
      </c>
      <c r="F54" s="32" t="s">
        <v>19</v>
      </c>
      <c r="G54" s="4"/>
      <c r="H54" s="4"/>
      <c r="I54" s="4"/>
      <c r="J54" s="4"/>
      <c r="K54" s="20"/>
      <c r="L54" s="20"/>
      <c r="M54" s="2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20"/>
      <c r="L55" s="20"/>
      <c r="M55" s="2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13.5">
      <c r="A56" s="28" t="s">
        <v>21</v>
      </c>
      <c r="B56" s="33"/>
      <c r="C56" s="33"/>
      <c r="D56" s="33"/>
      <c r="E56" s="33"/>
      <c r="F56" s="30"/>
      <c r="G56" s="4"/>
      <c r="H56" s="4"/>
      <c r="I56" s="4"/>
      <c r="J56" s="4"/>
      <c r="K56" s="20"/>
      <c r="L56" s="20"/>
      <c r="M56" s="2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13.5">
      <c r="A57" s="24">
        <v>20</v>
      </c>
      <c r="B57" s="25"/>
      <c r="C57" s="37"/>
      <c r="D57" s="25"/>
      <c r="E57" s="44">
        <f>A57/2.2</f>
        <v>9.09090909090909</v>
      </c>
      <c r="F57" s="27" t="s">
        <v>22</v>
      </c>
      <c r="G57" s="4"/>
      <c r="H57" s="4"/>
      <c r="I57" s="4"/>
      <c r="J57" s="4"/>
      <c r="K57" s="20"/>
      <c r="L57" s="20"/>
      <c r="M57" s="20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20"/>
      <c r="L58" s="20"/>
      <c r="M58" s="20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20"/>
      <c r="L59" s="20"/>
      <c r="M59" s="2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20"/>
      <c r="L60" s="20"/>
      <c r="M60" s="20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20"/>
      <c r="L61" s="20"/>
      <c r="M61" s="20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20"/>
      <c r="L62" s="20"/>
      <c r="M62" s="2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20"/>
      <c r="L63" s="20"/>
      <c r="M63" s="20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20"/>
      <c r="L64" s="20"/>
      <c r="M64" s="2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20"/>
      <c r="L65" s="20"/>
      <c r="M65" s="2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20"/>
      <c r="L66" s="20"/>
      <c r="M66" s="20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20"/>
      <c r="L67" s="20"/>
      <c r="M67" s="20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20"/>
      <c r="L68" s="20"/>
      <c r="M68" s="20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20"/>
      <c r="L69" s="20"/>
      <c r="M69" s="20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20"/>
      <c r="L70" s="20"/>
      <c r="M70" s="20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20"/>
      <c r="L71" s="20"/>
      <c r="M71" s="20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20"/>
      <c r="L72" s="20"/>
      <c r="M72" s="20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20"/>
      <c r="L73" s="20"/>
      <c r="M73" s="20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20"/>
      <c r="L74" s="20"/>
      <c r="M74" s="20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20"/>
      <c r="L75" s="20"/>
      <c r="M75" s="20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20"/>
      <c r="L76" s="20"/>
      <c r="M76" s="20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20"/>
      <c r="L77" s="20"/>
      <c r="M77" s="20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20"/>
      <c r="L78" s="20"/>
      <c r="M78" s="20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20"/>
      <c r="L79" s="20"/>
      <c r="M79" s="20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20"/>
      <c r="L80" s="20"/>
      <c r="M80" s="20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20"/>
      <c r="L81" s="20"/>
      <c r="M81" s="20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20"/>
      <c r="L82" s="20"/>
      <c r="M82" s="20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20"/>
      <c r="L83" s="20"/>
      <c r="M83" s="20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20"/>
      <c r="L84" s="20"/>
      <c r="M84" s="20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20"/>
      <c r="L85" s="20"/>
      <c r="M85" s="20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20"/>
      <c r="L86" s="20"/>
      <c r="M86" s="20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20"/>
      <c r="L87" s="20"/>
      <c r="M87" s="20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20"/>
      <c r="L88" s="20"/>
      <c r="M88" s="20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20"/>
      <c r="L89" s="20"/>
      <c r="M89" s="20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20"/>
      <c r="L90" s="20"/>
      <c r="M90" s="20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20"/>
      <c r="L91" s="20"/>
      <c r="M91" s="20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20"/>
      <c r="L92" s="20"/>
      <c r="M92" s="20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20"/>
      <c r="L93" s="20"/>
      <c r="M93" s="20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20"/>
      <c r="L94" s="20"/>
      <c r="M94" s="2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20"/>
      <c r="L95" s="20"/>
      <c r="M95" s="20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20"/>
      <c r="L96" s="20"/>
      <c r="M96" s="20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20"/>
      <c r="L97" s="20"/>
      <c r="M97" s="20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20"/>
      <c r="L98" s="20"/>
      <c r="M98" s="20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20"/>
      <c r="L99" s="20"/>
      <c r="M99" s="20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20"/>
      <c r="L100" s="20"/>
      <c r="M100" s="20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20"/>
      <c r="L101" s="20"/>
      <c r="M101" s="20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20"/>
      <c r="L102" s="20"/>
      <c r="M102" s="2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20"/>
      <c r="L103" s="20"/>
      <c r="M103" s="20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20"/>
      <c r="L104" s="20"/>
      <c r="M104" s="20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20"/>
      <c r="L105" s="20"/>
      <c r="M105" s="20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20"/>
      <c r="L106" s="20"/>
      <c r="M106" s="20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20"/>
      <c r="L107" s="20"/>
      <c r="M107" s="20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20"/>
      <c r="L108" s="20"/>
      <c r="M108" s="20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20"/>
      <c r="L109" s="20"/>
      <c r="M109" s="20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20"/>
      <c r="L110" s="20"/>
      <c r="M110" s="20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20"/>
      <c r="L111" s="20"/>
      <c r="M111" s="20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20"/>
      <c r="L112" s="20"/>
      <c r="M112" s="20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20"/>
      <c r="L113" s="20"/>
      <c r="M113" s="20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20"/>
      <c r="L114" s="20"/>
      <c r="M114" s="20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20"/>
      <c r="L115" s="20"/>
      <c r="M115" s="20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20"/>
      <c r="L116" s="20"/>
      <c r="M116" s="20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20"/>
      <c r="L117" s="20"/>
      <c r="M117" s="20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20"/>
      <c r="L118" s="20"/>
      <c r="M118" s="20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20"/>
      <c r="L119" s="20"/>
      <c r="M119" s="20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20"/>
      <c r="L120" s="20"/>
      <c r="M120" s="20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20"/>
      <c r="L121" s="20"/>
      <c r="M121" s="20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20"/>
      <c r="L122" s="20"/>
      <c r="M122" s="20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20"/>
      <c r="L123" s="20"/>
      <c r="M123" s="20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20"/>
      <c r="L124" s="20"/>
      <c r="M124" s="20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20"/>
      <c r="L125" s="20"/>
      <c r="M125" s="20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20"/>
      <c r="L126" s="20"/>
      <c r="M126" s="20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20"/>
      <c r="L127" s="20"/>
      <c r="M127" s="20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20"/>
      <c r="L128" s="20"/>
      <c r="M128" s="20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20"/>
      <c r="L129" s="20"/>
      <c r="M129" s="20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20"/>
      <c r="L130" s="20"/>
      <c r="M130" s="20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20"/>
      <c r="L131" s="20"/>
      <c r="M131" s="20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20"/>
      <c r="L132" s="20"/>
      <c r="M132" s="20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20"/>
      <c r="L133" s="20"/>
      <c r="M133" s="20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20"/>
      <c r="L134" s="20"/>
      <c r="M134" s="20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20"/>
      <c r="L135" s="20"/>
      <c r="M135" s="20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20"/>
      <c r="L136" s="20"/>
      <c r="M136" s="20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20"/>
      <c r="L137" s="20"/>
      <c r="M137" s="20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20"/>
      <c r="L138" s="20"/>
      <c r="M138" s="2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20"/>
      <c r="L139" s="20"/>
      <c r="M139" s="20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20"/>
      <c r="L140" s="20"/>
      <c r="M140" s="20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20"/>
      <c r="L141" s="20"/>
      <c r="M141" s="20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20"/>
      <c r="L142" s="20"/>
      <c r="M142" s="20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20"/>
      <c r="L143" s="20"/>
      <c r="M143" s="20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20"/>
      <c r="L144" s="20"/>
      <c r="M144" s="20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20"/>
      <c r="L145" s="20"/>
      <c r="M145" s="20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20"/>
      <c r="L146" s="20"/>
      <c r="M146" s="20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20"/>
      <c r="L147" s="20"/>
      <c r="M147" s="20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20"/>
      <c r="L148" s="20"/>
      <c r="M148" s="20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20"/>
      <c r="L149" s="20"/>
      <c r="M149" s="20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20"/>
      <c r="L150" s="20"/>
      <c r="M150" s="20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20"/>
      <c r="L151" s="20"/>
      <c r="M151" s="20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20"/>
      <c r="L152" s="20"/>
      <c r="M152" s="20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20"/>
      <c r="L153" s="20"/>
      <c r="M153" s="20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20"/>
      <c r="L154" s="20"/>
      <c r="M154" s="20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20"/>
      <c r="L155" s="20"/>
      <c r="M155" s="20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20"/>
      <c r="L156" s="20"/>
      <c r="M156" s="20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20"/>
      <c r="L157" s="20"/>
      <c r="M157" s="20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20"/>
      <c r="L158" s="20"/>
      <c r="M158" s="20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20"/>
      <c r="L159" s="20"/>
      <c r="M159" s="20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20"/>
      <c r="L160" s="20"/>
      <c r="M160" s="20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20"/>
      <c r="L161" s="20"/>
      <c r="M161" s="20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20"/>
      <c r="L162" s="20"/>
      <c r="M162" s="20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20"/>
      <c r="L163" s="20"/>
      <c r="M163" s="20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20"/>
      <c r="L164" s="20"/>
      <c r="M164" s="20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20"/>
      <c r="L165" s="20"/>
      <c r="M165" s="20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20"/>
      <c r="L166" s="20"/>
      <c r="M166" s="20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20"/>
      <c r="L167" s="20"/>
      <c r="M167" s="20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20"/>
      <c r="L168" s="20"/>
      <c r="M168" s="20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20"/>
      <c r="L169" s="20"/>
      <c r="M169" s="20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20"/>
      <c r="L170" s="20"/>
      <c r="M170" s="20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20"/>
      <c r="L171" s="20"/>
      <c r="M171" s="20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20"/>
      <c r="L172" s="20"/>
      <c r="M172" s="20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20"/>
      <c r="L173" s="20"/>
      <c r="M173" s="20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20"/>
      <c r="L174" s="20"/>
      <c r="M174" s="20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20"/>
      <c r="L175" s="20"/>
      <c r="M175" s="20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20"/>
      <c r="L176" s="20"/>
      <c r="M176" s="20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20"/>
      <c r="L177" s="20"/>
      <c r="M177" s="20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20"/>
      <c r="L178" s="20"/>
      <c r="M178" s="20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20"/>
      <c r="L179" s="20"/>
      <c r="M179" s="20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20"/>
      <c r="L180" s="20"/>
      <c r="M180" s="20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20"/>
      <c r="L181" s="20"/>
      <c r="M181" s="20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20"/>
      <c r="L182" s="20"/>
      <c r="M182" s="20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20"/>
      <c r="L183" s="20"/>
      <c r="M183" s="20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20"/>
      <c r="L184" s="20"/>
      <c r="M184" s="20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20"/>
      <c r="L185" s="20"/>
      <c r="M185" s="20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20"/>
      <c r="L186" s="20"/>
      <c r="M186" s="20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20"/>
      <c r="L187" s="20"/>
      <c r="M187" s="20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20"/>
      <c r="L188" s="20"/>
      <c r="M188" s="20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20"/>
      <c r="L189" s="20"/>
      <c r="M189" s="20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20"/>
      <c r="L190" s="20"/>
      <c r="M190" s="20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20"/>
      <c r="L191" s="20"/>
      <c r="M191" s="20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20"/>
      <c r="L192" s="20"/>
      <c r="M192" s="20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20"/>
      <c r="L193" s="20"/>
      <c r="M193" s="20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20"/>
      <c r="L194" s="20"/>
      <c r="M194" s="20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20"/>
      <c r="L195" s="20"/>
      <c r="M195" s="20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20"/>
      <c r="L196" s="20"/>
      <c r="M196" s="20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20"/>
      <c r="L197" s="20"/>
      <c r="M197" s="20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20"/>
      <c r="L198" s="20"/>
      <c r="M198" s="20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20"/>
      <c r="L199" s="20"/>
      <c r="M199" s="20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20"/>
      <c r="L200" s="20"/>
      <c r="M200" s="20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20"/>
      <c r="L201" s="20"/>
      <c r="M201" s="20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20"/>
      <c r="L202" s="20"/>
      <c r="M202" s="20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20"/>
      <c r="L203" s="20"/>
      <c r="M203" s="20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20"/>
      <c r="L204" s="20"/>
      <c r="M204" s="20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20"/>
      <c r="L205" s="20"/>
      <c r="M205" s="20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20"/>
      <c r="L206" s="20"/>
      <c r="M206" s="20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20"/>
      <c r="L207" s="20"/>
      <c r="M207" s="20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20"/>
      <c r="L208" s="20"/>
      <c r="M208" s="20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20"/>
      <c r="L209" s="20"/>
      <c r="M209" s="20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20"/>
      <c r="L210" s="20"/>
      <c r="M210" s="20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20"/>
      <c r="L211" s="20"/>
      <c r="M211" s="20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20"/>
      <c r="L212" s="20"/>
      <c r="M212" s="20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20"/>
      <c r="L213" s="20"/>
      <c r="M213" s="20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20"/>
      <c r="L214" s="20"/>
      <c r="M214" s="20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20"/>
      <c r="L215" s="20"/>
      <c r="M215" s="20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20"/>
      <c r="L216" s="20"/>
      <c r="M216" s="20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20"/>
      <c r="L217" s="20"/>
      <c r="M217" s="20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20"/>
      <c r="L218" s="20"/>
      <c r="M218" s="20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20"/>
      <c r="L219" s="20"/>
      <c r="M219" s="20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20"/>
      <c r="L220" s="20"/>
      <c r="M220" s="20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20"/>
      <c r="L221" s="20"/>
      <c r="M221" s="20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20"/>
      <c r="L222" s="20"/>
      <c r="M222" s="20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20"/>
      <c r="L223" s="20"/>
      <c r="M223" s="20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20"/>
      <c r="L224" s="20"/>
      <c r="M224" s="20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20"/>
      <c r="L225" s="20"/>
      <c r="M225" s="20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20"/>
      <c r="L226" s="20"/>
      <c r="M226" s="20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20"/>
      <c r="L227" s="20"/>
      <c r="M227" s="20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20"/>
      <c r="L228" s="20"/>
      <c r="M228" s="20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20"/>
      <c r="L229" s="20"/>
      <c r="M229" s="20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20"/>
      <c r="L230" s="20"/>
      <c r="M230" s="20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20"/>
      <c r="L231" s="20"/>
      <c r="M231" s="20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20"/>
      <c r="L232" s="20"/>
      <c r="M232" s="20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20"/>
      <c r="L233" s="20"/>
      <c r="M233" s="20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20"/>
      <c r="L234" s="20"/>
      <c r="M234" s="20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20"/>
      <c r="L235" s="20"/>
      <c r="M235" s="20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20"/>
      <c r="L236" s="20"/>
      <c r="M236" s="20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20"/>
      <c r="L237" s="20"/>
      <c r="M237" s="20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20"/>
      <c r="L238" s="20"/>
      <c r="M238" s="20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20"/>
      <c r="L239" s="20"/>
      <c r="M239" s="20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20"/>
      <c r="L240" s="20"/>
      <c r="M240" s="20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20"/>
      <c r="L241" s="20"/>
      <c r="M241" s="20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20"/>
      <c r="L242" s="20"/>
      <c r="M242" s="20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20"/>
      <c r="L243" s="20"/>
      <c r="M243" s="20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20"/>
      <c r="L244" s="20"/>
      <c r="M244" s="20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20"/>
      <c r="L245" s="20"/>
      <c r="M245" s="20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20"/>
      <c r="L246" s="20"/>
      <c r="M246" s="20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20"/>
      <c r="L247" s="20"/>
      <c r="M247" s="20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20"/>
      <c r="L248" s="20"/>
      <c r="M248" s="20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20"/>
      <c r="L249" s="20"/>
      <c r="M249" s="20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20"/>
      <c r="L250" s="20"/>
      <c r="M250" s="20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20"/>
      <c r="L251" s="20"/>
      <c r="M251" s="20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20"/>
      <c r="L252" s="20"/>
      <c r="M252" s="20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20"/>
      <c r="L253" s="20"/>
      <c r="M253" s="20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20"/>
      <c r="L254" s="20"/>
      <c r="M254" s="20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20"/>
      <c r="L255" s="20"/>
      <c r="M255" s="20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20"/>
      <c r="L256" s="20"/>
      <c r="M256" s="20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20"/>
      <c r="L257" s="20"/>
      <c r="M257" s="20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20"/>
      <c r="L258" s="20"/>
      <c r="M258" s="20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20"/>
      <c r="L259" s="20"/>
      <c r="M259" s="20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20"/>
      <c r="L260" s="20"/>
      <c r="M260" s="20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20"/>
      <c r="L261" s="20"/>
      <c r="M261" s="20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20"/>
      <c r="L262" s="20"/>
      <c r="M262" s="20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20"/>
      <c r="L263" s="20"/>
      <c r="M263" s="20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20"/>
      <c r="L264" s="20"/>
      <c r="M264" s="20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20"/>
      <c r="L265" s="20"/>
      <c r="M265" s="20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20"/>
      <c r="L266" s="20"/>
      <c r="M266" s="20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20"/>
      <c r="L267" s="20"/>
      <c r="M267" s="20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20"/>
      <c r="L268" s="20"/>
      <c r="M268" s="20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20"/>
      <c r="L269" s="20"/>
      <c r="M269" s="20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20"/>
      <c r="L270" s="20"/>
      <c r="M270" s="2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20"/>
      <c r="L271" s="20"/>
      <c r="M271" s="20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20"/>
      <c r="L272" s="20"/>
      <c r="M272" s="20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20"/>
      <c r="L273" s="20"/>
      <c r="M273" s="20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20"/>
      <c r="L274" s="20"/>
      <c r="M274" s="20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20"/>
      <c r="L275" s="20"/>
      <c r="M275" s="20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20"/>
      <c r="L276" s="20"/>
      <c r="M276" s="20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20"/>
      <c r="L277" s="20"/>
      <c r="M277" s="20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20"/>
      <c r="L278" s="20"/>
      <c r="M278" s="20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20"/>
      <c r="L279" s="20"/>
      <c r="M279" s="20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20"/>
      <c r="L280" s="20"/>
      <c r="M280" s="20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20"/>
      <c r="L281" s="20"/>
      <c r="M281" s="20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20"/>
      <c r="L282" s="20"/>
      <c r="M282" s="20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20"/>
      <c r="L283" s="20"/>
      <c r="M283" s="20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20"/>
      <c r="L284" s="20"/>
      <c r="M284" s="20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20"/>
      <c r="L285" s="20"/>
      <c r="M285" s="20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20"/>
      <c r="L286" s="20"/>
      <c r="M286" s="20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20"/>
      <c r="L287" s="20"/>
      <c r="M287" s="20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20"/>
      <c r="L288" s="20"/>
      <c r="M288" s="20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20"/>
      <c r="L289" s="20"/>
      <c r="M289" s="20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20"/>
      <c r="L290" s="20"/>
      <c r="M290" s="20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20"/>
      <c r="L291" s="20"/>
      <c r="M291" s="20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20"/>
      <c r="L292" s="20"/>
      <c r="M292" s="20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20"/>
      <c r="L293" s="20"/>
      <c r="M293" s="20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20"/>
      <c r="L294" s="20"/>
      <c r="M294" s="20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20"/>
      <c r="L295" s="20"/>
      <c r="M295" s="20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20"/>
      <c r="L296" s="20"/>
      <c r="M296" s="20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20"/>
      <c r="L297" s="20"/>
      <c r="M297" s="20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20"/>
      <c r="L298" s="20"/>
      <c r="M298" s="20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20"/>
      <c r="L299" s="20"/>
      <c r="M299" s="20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20"/>
      <c r="L300" s="20"/>
      <c r="M300" s="20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20"/>
      <c r="L301" s="20"/>
      <c r="M301" s="20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20"/>
      <c r="L302" s="20"/>
      <c r="M302" s="20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20"/>
      <c r="L303" s="20"/>
      <c r="M303" s="20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20"/>
      <c r="L304" s="20"/>
      <c r="M304" s="20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20"/>
      <c r="L305" s="20"/>
      <c r="M305" s="20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20"/>
      <c r="L306" s="20"/>
      <c r="M306" s="20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20"/>
      <c r="L307" s="20"/>
      <c r="M307" s="20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20"/>
      <c r="L308" s="20"/>
      <c r="M308" s="20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20"/>
      <c r="L309" s="20"/>
      <c r="M309" s="20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20"/>
      <c r="L310" s="20"/>
      <c r="M310" s="20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20"/>
      <c r="L311" s="20"/>
      <c r="M311" s="20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20"/>
      <c r="L312" s="20"/>
      <c r="M312" s="20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20"/>
      <c r="L313" s="20"/>
      <c r="M313" s="20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20"/>
      <c r="L314" s="20"/>
      <c r="M314" s="20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20"/>
      <c r="L315" s="20"/>
      <c r="M315" s="20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20"/>
      <c r="L316" s="20"/>
      <c r="M316" s="20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20"/>
      <c r="L317" s="20"/>
      <c r="M317" s="20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20"/>
      <c r="L318" s="20"/>
      <c r="M318" s="20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20"/>
      <c r="L319" s="20"/>
      <c r="M319" s="20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</sheetData>
  <mergeCells count="1">
    <mergeCell ref="A5:J6"/>
  </mergeCells>
  <printOptions/>
  <pageMargins left="0.55" right="0.46" top="0.57" bottom="0.63" header="0.31" footer="0.19"/>
  <pageSetup fitToHeight="2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AE User</cp:lastModifiedBy>
  <cp:lastPrinted>2010-02-01T20:06:46Z</cp:lastPrinted>
  <dcterms:created xsi:type="dcterms:W3CDTF">1997-11-24T18:18:09Z</dcterms:created>
  <dcterms:modified xsi:type="dcterms:W3CDTF">2010-02-01T20:08:43Z</dcterms:modified>
  <cp:category/>
  <cp:version/>
  <cp:contentType/>
  <cp:contentStatus/>
</cp:coreProperties>
</file>