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activeTab="0"/>
  </bookViews>
  <sheets>
    <sheet name="JaxWorks" sheetId="1" r:id="rId1"/>
    <sheet name="Contribution Income Analysis" sheetId="2" r:id="rId2"/>
  </sheets>
  <definedNames/>
  <calcPr fullCalcOnLoad="1"/>
</workbook>
</file>

<file path=xl/sharedStrings.xml><?xml version="1.0" encoding="utf-8"?>
<sst xmlns="http://schemas.openxmlformats.org/spreadsheetml/2006/main" count="51" uniqueCount="47">
  <si>
    <t>Total Sales</t>
  </si>
  <si>
    <t>Less: Variable Production Costs</t>
  </si>
  <si>
    <t>Less: Variable Selling Costs</t>
  </si>
  <si>
    <t>Total Variable Costs</t>
  </si>
  <si>
    <t>Contribution Margin</t>
  </si>
  <si>
    <t>Less: Fixed Production Costs</t>
  </si>
  <si>
    <t>Less: Fixed Selling and Administrative Costs</t>
  </si>
  <si>
    <t>Total Fixed Costs</t>
  </si>
  <si>
    <t>Income Before Taxes</t>
  </si>
  <si>
    <t>Break-Even Point (units) =</t>
  </si>
  <si>
    <t>Break-Even Point ($'s) =</t>
  </si>
  <si>
    <t>TFC =</t>
  </si>
  <si>
    <t>Formulas:</t>
  </si>
  <si>
    <t>Variable Cost per Unit</t>
  </si>
  <si>
    <t>VCU =</t>
  </si>
  <si>
    <t>BEP (units) = TFC/(SPU-VCU)</t>
  </si>
  <si>
    <t>Sales Price per Unit</t>
  </si>
  <si>
    <t>SPU =</t>
  </si>
  <si>
    <t>BEP ($'s) = BEP (units) * SPU</t>
  </si>
  <si>
    <t>Unit Increment x-axis</t>
  </si>
  <si>
    <t>Graph Data:</t>
  </si>
  <si>
    <t>Total</t>
  </si>
  <si>
    <t>Units</t>
  </si>
  <si>
    <t>TFC</t>
  </si>
  <si>
    <t>TVC</t>
  </si>
  <si>
    <t>TC</t>
  </si>
  <si>
    <t>Sales</t>
  </si>
  <si>
    <t>Profit</t>
  </si>
  <si>
    <t>Per Unit</t>
  </si>
  <si>
    <t>Price Per Unit</t>
  </si>
  <si>
    <t>Number of Units Sold</t>
  </si>
  <si>
    <t>Use this spreadsheet to prepare a contribution margin income statement. The contribution margin is found by subtracting all variable costs from revenue (sales). Shaded cells have formulas…careful! After you enter your numbers check the Break-Even Chart below.</t>
  </si>
  <si>
    <t>Break-Even Analysis Chart</t>
  </si>
  <si>
    <t>Contribution Income Analysis</t>
  </si>
  <si>
    <r>
      <t>JaxWorks Small Business Spreadsheet Factory</t>
    </r>
    <r>
      <rPr>
        <i/>
        <sz val="22"/>
        <rFont val="Times New Roman"/>
        <family val="1"/>
      </rPr>
      <t>™</t>
    </r>
  </si>
  <si>
    <t xml:space="preserve">Since 1996, JaxWorks has offered a suite of Free Excel workbooks and spreadsheets, and associated MS Word, PDF and HTML documents, that cover a number of financial, accounting and sales functions. These are invaluable small business tools.  </t>
  </si>
  <si>
    <t>Also included Free are:</t>
  </si>
  <si>
    <t xml:space="preserve">     - Business plan tools, including spreadsheets and excellent instructions</t>
  </si>
  <si>
    <t xml:space="preserve">     - Excel functions glossary and guide;</t>
  </si>
  <si>
    <t xml:space="preserve">     - Free training courses for most Microsoft Office applications. These guides are in PDF format and rival </t>
  </si>
  <si>
    <t xml:space="preserve">       commercial books.</t>
  </si>
  <si>
    <t xml:space="preserve">     - Comprehensive list of acronyms, ratios and formulas in customer financial  analysis, and financial terms;</t>
  </si>
  <si>
    <t xml:space="preserve">     - Suite of online calculators, including, breakeven analysis, productivity analysis, business evaluation;</t>
  </si>
  <si>
    <t xml:space="preserve">     - Altman Z-Score (covering publicly and privately held firms, and small businesses);</t>
  </si>
  <si>
    <t xml:space="preserve">     - and payroll analysis.</t>
  </si>
  <si>
    <t xml:space="preserve">If you are involved in financial analysis at any level, or want to learn more about MS Excel and other applications in the Office suite this site is invaluable. </t>
  </si>
  <si>
    <t>© Copyright, 2014, Jaxworks, All Rights Reserved.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</si>
</sst>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%"/>
    <numFmt numFmtId="166" formatCode="&quot;$&quot;#,##0.0_);[Red]\(&quot;$&quot;#,##0.0\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"/>
    <numFmt numFmtId="170" formatCode="&quot;£&quot;#,##0;\-&quot;£&quot;#,##0"/>
    <numFmt numFmtId="171" formatCode="&quot;£&quot;#,##0.00;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&quot;$&quot;#,##0;\-&quot;$&quot;#,##0"/>
    <numFmt numFmtId="177" formatCode="&quot;$&quot;#,##0;\(&quot;$&quot;#,##0\)"/>
    <numFmt numFmtId="178" formatCode="0.00%_);[Red]\(0.00%\)"/>
    <numFmt numFmtId="179" formatCode="0%_);[Red]\(0%\)"/>
    <numFmt numFmtId="180" formatCode="_(0.00%_);_(0.00%_);_(0.00%_);_(@_)"/>
    <numFmt numFmtId="181" formatCode="mmm\ dd"/>
    <numFmt numFmtId="182" formatCode="#,##0.000_);\(#,##0.000\)"/>
    <numFmt numFmtId="183" formatCode="0.000%"/>
    <numFmt numFmtId="184" formatCode="0.0"/>
    <numFmt numFmtId="185" formatCode="mmmm\ d\,\ yyyy"/>
    <numFmt numFmtId="186" formatCode="&quot;$&quot;#,##0.00"/>
    <numFmt numFmtId="187" formatCode="&quot;$&quot;#,##0;[Red]&quot;$&quot;#,##0"/>
    <numFmt numFmtId="188" formatCode="_(* #,##0_);_(* \(#,##0\);_(* &quot;-&quot;??_);_(@_)"/>
    <numFmt numFmtId="189" formatCode="#,##0.0000_);\(#,##0.0000\)"/>
    <numFmt numFmtId="190" formatCode="#,##0.0_);[Red]\(#,##0.0\)"/>
    <numFmt numFmtId="191" formatCode="_(* #,##0.00_);[Red]_(* \(#,##0.00\);_(* &quot;-&quot;??_);_(@_)"/>
    <numFmt numFmtId="192" formatCode="0_);\(0\)"/>
    <numFmt numFmtId="193" formatCode="#,##0.0_);\(#,##0.0\)"/>
    <numFmt numFmtId="194" formatCode="#,##0.0\ ;\(#,##0.0\)"/>
    <numFmt numFmtId="195" formatCode="#,##0\ ;\(#,##0.0\)"/>
    <numFmt numFmtId="196" formatCode="&quot;$&quot;0.00_)"/>
    <numFmt numFmtId="197" formatCode="#,##0&quot;%&quot;"/>
    <numFmt numFmtId="198" formatCode="#,##0___);\(#,##0.00\)"/>
    <numFmt numFmtId="199" formatCode="_(* #,##0.0_);_(* \(#,##0.0\);_(* &quot;-&quot;??_);_(@_)"/>
    <numFmt numFmtId="200" formatCode="m/d"/>
    <numFmt numFmtId="201" formatCode="dd\-mmm\-yy_)"/>
    <numFmt numFmtId="202" formatCode="0_)"/>
    <numFmt numFmtId="203" formatCode="mm/dd/yy_)"/>
    <numFmt numFmtId="204" formatCode="0.0_)"/>
    <numFmt numFmtId="205" formatCode="General_)"/>
    <numFmt numFmtId="206" formatCode="0_);[Red]\(0\)"/>
    <numFmt numFmtId="207" formatCode="mm/dd/yy"/>
    <numFmt numFmtId="208" formatCode="0000"/>
    <numFmt numFmtId="209" formatCode="0;[Red]0"/>
    <numFmt numFmtId="210" formatCode="mmm\-yy_)"/>
    <numFmt numFmtId="211" formatCode="0.00_)"/>
    <numFmt numFmtId="212" formatCode="0.00_);[Red]\(0.00\)"/>
    <numFmt numFmtId="213" formatCode="mmmm\ dd\,\ yyyy"/>
    <numFmt numFmtId="214" formatCode=";0.00;0.00"/>
    <numFmt numFmtId="215" formatCode="_(* #,##0.000_);_(* \(#,##0.000\);_(* &quot;-&quot;??_);_(@_)"/>
    <numFmt numFmtId="216" formatCode="#,##0.0"/>
    <numFmt numFmtId="217" formatCode="\$#,##0_);[Red]\(\$#,##0\)"/>
  </numFmts>
  <fonts count="35">
    <font>
      <sz val="10"/>
      <name val="Arial"/>
      <family val="0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0"/>
      <name val="Courier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i/>
      <sz val="26"/>
      <name val="Times New Roman"/>
      <family val="1"/>
    </font>
    <font>
      <i/>
      <sz val="22"/>
      <name val="Times New Roman"/>
      <family val="1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9.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21" applyFont="1" applyProtection="1">
      <alignment/>
      <protection hidden="1"/>
    </xf>
    <xf numFmtId="37" fontId="6" fillId="0" borderId="0" xfId="21" applyNumberFormat="1" applyFont="1" applyProtection="1">
      <alignment/>
      <protection hidden="1"/>
    </xf>
    <xf numFmtId="0" fontId="6" fillId="2" borderId="0" xfId="21" applyFont="1" applyFill="1" applyProtection="1">
      <alignment/>
      <protection hidden="1"/>
    </xf>
    <xf numFmtId="0" fontId="6" fillId="2" borderId="0" xfId="21" applyFont="1" applyFill="1" applyAlignment="1" applyProtection="1">
      <alignment horizontal="right"/>
      <protection hidden="1"/>
    </xf>
    <xf numFmtId="0" fontId="3" fillId="0" borderId="0" xfId="21" applyFont="1" applyProtection="1">
      <alignment/>
      <protection hidden="1"/>
    </xf>
    <xf numFmtId="0" fontId="8" fillId="0" borderId="0" xfId="21" applyFont="1" applyProtection="1">
      <alignment/>
      <protection hidden="1"/>
    </xf>
    <xf numFmtId="0" fontId="9" fillId="0" borderId="0" xfId="21" applyFont="1" applyAlignment="1" applyProtection="1">
      <alignment horizontal="centerContinuous"/>
      <protection hidden="1"/>
    </xf>
    <xf numFmtId="0" fontId="8" fillId="0" borderId="0" xfId="21" applyFont="1" applyAlignment="1" applyProtection="1">
      <alignment horizontal="centerContinuous"/>
      <protection hidden="1"/>
    </xf>
    <xf numFmtId="0" fontId="7" fillId="0" borderId="0" xfId="21" applyFont="1" applyAlignment="1" applyProtection="1">
      <alignment horizontal="right"/>
      <protection hidden="1"/>
    </xf>
    <xf numFmtId="0" fontId="3" fillId="0" borderId="0" xfId="21" applyFont="1" applyAlignment="1" applyProtection="1">
      <alignment horizontal="right"/>
      <protection hidden="1"/>
    </xf>
    <xf numFmtId="10" fontId="3" fillId="0" borderId="0" xfId="22" applyNumberFormat="1" applyFont="1" applyAlignment="1" applyProtection="1">
      <alignment/>
      <protection hidden="1"/>
    </xf>
    <xf numFmtId="5" fontId="3" fillId="0" borderId="0" xfId="21" applyNumberFormat="1" applyFont="1" applyProtection="1">
      <alignment/>
      <protection hidden="1"/>
    </xf>
    <xf numFmtId="0" fontId="3" fillId="0" borderId="0" xfId="21" applyFont="1" applyAlignment="1" applyProtection="1">
      <alignment horizontal="left"/>
      <protection hidden="1"/>
    </xf>
    <xf numFmtId="0" fontId="3" fillId="0" borderId="0" xfId="21" applyFont="1" applyAlignment="1" applyProtection="1">
      <alignment horizontal="centerContinuous"/>
      <protection hidden="1"/>
    </xf>
    <xf numFmtId="37" fontId="7" fillId="3" borderId="0" xfId="21" applyNumberFormat="1" applyFont="1" applyFill="1" applyAlignment="1" applyProtection="1">
      <alignment horizontal="left"/>
      <protection hidden="1"/>
    </xf>
    <xf numFmtId="169" fontId="7" fillId="3" borderId="0" xfId="17" applyNumberFormat="1" applyFont="1" applyFill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6" fontId="1" fillId="3" borderId="0" xfId="0" applyNumberFormat="1" applyFont="1" applyFill="1" applyAlignment="1" applyProtection="1">
      <alignment/>
      <protection hidden="1"/>
    </xf>
    <xf numFmtId="9" fontId="1" fillId="3" borderId="0" xfId="22" applyFont="1" applyFill="1" applyAlignment="1" applyProtection="1">
      <alignment/>
      <protection hidden="1"/>
    </xf>
    <xf numFmtId="9" fontId="1" fillId="3" borderId="1" xfId="22" applyFont="1" applyFill="1" applyBorder="1" applyAlignment="1" applyProtection="1">
      <alignment/>
      <protection hidden="1"/>
    </xf>
    <xf numFmtId="6" fontId="1" fillId="3" borderId="1" xfId="0" applyNumberFormat="1" applyFont="1" applyFill="1" applyBorder="1" applyAlignment="1" applyProtection="1">
      <alignment/>
      <protection hidden="1"/>
    </xf>
    <xf numFmtId="9" fontId="2" fillId="3" borderId="1" xfId="22" applyFont="1" applyFill="1" applyBorder="1" applyAlignment="1" applyProtection="1">
      <alignment/>
      <protection hidden="1"/>
    </xf>
    <xf numFmtId="8" fontId="1" fillId="3" borderId="2" xfId="0" applyNumberFormat="1" applyFont="1" applyFill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9" fontId="2" fillId="3" borderId="0" xfId="22" applyFont="1" applyFill="1" applyAlignment="1" applyProtection="1">
      <alignment/>
      <protection hidden="1"/>
    </xf>
    <xf numFmtId="6" fontId="1" fillId="3" borderId="3" xfId="0" applyNumberFormat="1" applyFont="1" applyFill="1" applyBorder="1" applyAlignment="1" applyProtection="1">
      <alignment/>
      <protection hidden="1"/>
    </xf>
    <xf numFmtId="9" fontId="2" fillId="3" borderId="3" xfId="22" applyFont="1" applyFill="1" applyBorder="1" applyAlignment="1" applyProtection="1">
      <alignment/>
      <protection hidden="1"/>
    </xf>
    <xf numFmtId="5" fontId="7" fillId="3" borderId="0" xfId="21" applyNumberFormat="1" applyFont="1" applyFill="1" applyAlignment="1" applyProtection="1">
      <alignment horizontal="left"/>
      <protection hidden="1"/>
    </xf>
    <xf numFmtId="7" fontId="7" fillId="3" borderId="0" xfId="21" applyNumberFormat="1" applyFont="1" applyFill="1" applyAlignment="1" applyProtection="1">
      <alignment horizontal="left"/>
      <protection hidden="1"/>
    </xf>
    <xf numFmtId="8" fontId="1" fillId="0" borderId="0" xfId="0" applyNumberFormat="1" applyFont="1" applyFill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6" fontId="1" fillId="0" borderId="0" xfId="0" applyNumberFormat="1" applyFont="1" applyFill="1" applyAlignment="1" applyProtection="1">
      <alignment/>
      <protection hidden="1" locked="0"/>
    </xf>
    <xf numFmtId="6" fontId="1" fillId="0" borderId="1" xfId="0" applyNumberFormat="1" applyFont="1" applyFill="1" applyBorder="1" applyAlignment="1" applyProtection="1">
      <alignment/>
      <protection hidden="1" locked="0"/>
    </xf>
    <xf numFmtId="0" fontId="3" fillId="3" borderId="0" xfId="0" applyFont="1" applyFill="1" applyAlignment="1" applyProtection="1">
      <alignment horizontal="left" vertical="top" wrapText="1"/>
      <protection hidden="1"/>
    </xf>
    <xf numFmtId="0" fontId="0" fillId="3" borderId="0" xfId="0" applyFont="1" applyFill="1" applyAlignment="1" applyProtection="1">
      <alignment vertical="top" wrapText="1"/>
      <protection hidden="1"/>
    </xf>
    <xf numFmtId="0" fontId="0" fillId="4" borderId="0" xfId="20" applyFill="1">
      <alignment/>
      <protection/>
    </xf>
    <xf numFmtId="0" fontId="0" fillId="2" borderId="4" xfId="20" applyFill="1" applyBorder="1">
      <alignment/>
      <protection/>
    </xf>
    <xf numFmtId="0" fontId="0" fillId="2" borderId="5" xfId="20" applyFill="1" applyBorder="1">
      <alignment/>
      <protection/>
    </xf>
    <xf numFmtId="0" fontId="0" fillId="2" borderId="6" xfId="20" applyFill="1" applyBorder="1">
      <alignment/>
      <protection/>
    </xf>
    <xf numFmtId="0" fontId="0" fillId="2" borderId="7" xfId="20" applyFill="1" applyBorder="1">
      <alignment/>
      <protection/>
    </xf>
    <xf numFmtId="0" fontId="30" fillId="2" borderId="0" xfId="20" applyFont="1" applyFill="1" applyBorder="1" applyAlignment="1">
      <alignment horizontal="centerContinuous" vertical="center"/>
      <protection/>
    </xf>
    <xf numFmtId="0" fontId="0" fillId="2" borderId="0" xfId="20" applyFill="1" applyBorder="1" applyAlignment="1">
      <alignment horizontal="centerContinuous" vertical="center"/>
      <protection/>
    </xf>
    <xf numFmtId="0" fontId="0" fillId="2" borderId="8" xfId="20" applyFill="1" applyBorder="1">
      <alignment/>
      <protection/>
    </xf>
    <xf numFmtId="0" fontId="0" fillId="0" borderId="7" xfId="20" applyBorder="1">
      <alignment/>
      <protection/>
    </xf>
    <xf numFmtId="0" fontId="0" fillId="0" borderId="0" xfId="20" applyBorder="1">
      <alignment/>
      <protection/>
    </xf>
    <xf numFmtId="0" fontId="32" fillId="0" borderId="0" xfId="20" applyFont="1" applyBorder="1" applyAlignment="1">
      <alignment horizontal="left" vertical="top" wrapText="1"/>
      <protection/>
    </xf>
    <xf numFmtId="0" fontId="32" fillId="0" borderId="0" xfId="20" applyFont="1" applyBorder="1">
      <alignment/>
      <protection/>
    </xf>
    <xf numFmtId="6" fontId="29" fillId="2" borderId="0" xfId="19" applyNumberFormat="1" applyFont="1" applyFill="1" applyBorder="1" applyAlignment="1" applyProtection="1">
      <alignment horizontal="center"/>
      <protection locked="0"/>
    </xf>
    <xf numFmtId="6" fontId="29" fillId="2" borderId="8" xfId="19" applyNumberFormat="1" applyFont="1" applyFill="1" applyBorder="1" applyAlignment="1" applyProtection="1">
      <alignment horizontal="center"/>
      <protection locked="0"/>
    </xf>
    <xf numFmtId="0" fontId="0" fillId="0" borderId="9" xfId="20" applyBorder="1">
      <alignment/>
      <protection/>
    </xf>
    <xf numFmtId="0" fontId="0" fillId="0" borderId="10" xfId="20" applyBorder="1">
      <alignment/>
      <protection/>
    </xf>
    <xf numFmtId="0" fontId="0" fillId="2" borderId="11" xfId="20" applyFill="1" applyBorder="1">
      <alignment/>
      <protection/>
    </xf>
    <xf numFmtId="0" fontId="33" fillId="0" borderId="0" xfId="19" applyFont="1" applyAlignment="1" applyProtection="1">
      <alignment horizontal="center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36 Month Sales Forecast 2" xfId="20"/>
    <cellStyle name="Normal_besimple" xfId="21"/>
    <cellStyle name="Percent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175"/>
          <c:y val="0.03"/>
          <c:w val="0.97625"/>
          <c:h val="0.8555"/>
        </c:manualLayout>
      </c:layout>
      <c:lineChart>
        <c:grouping val="standard"/>
        <c:varyColors val="0"/>
        <c:ser>
          <c:idx val="0"/>
          <c:order val="0"/>
          <c:tx>
            <c:strRef>
              <c:f>'Contribution Income Analysis'!$D$55</c:f>
              <c:strCache>
                <c:ptCount val="1"/>
                <c:pt idx="0">
                  <c:v>TFC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'Contribution Income Analysis'!$C$56:$C$84</c:f>
              <c:numCache/>
            </c:numRef>
          </c:cat>
          <c:val>
            <c:numRef>
              <c:f>'Contribution Income Analysis'!$D$56:$D$84</c:f>
              <c:numCache/>
            </c:numRef>
          </c:val>
          <c:smooth val="1"/>
        </c:ser>
        <c:ser>
          <c:idx val="1"/>
          <c:order val="1"/>
          <c:tx>
            <c:strRef>
              <c:f>'Contribution Income Analysis'!$E$55</c:f>
              <c:strCache>
                <c:ptCount val="1"/>
                <c:pt idx="0">
                  <c:v>TVC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'Contribution Income Analysis'!$C$56:$C$84</c:f>
              <c:numCache/>
            </c:numRef>
          </c:cat>
          <c:val>
            <c:numRef>
              <c:f>'Contribution Income Analysis'!$E$56:$E$84</c:f>
              <c:numCache/>
            </c:numRef>
          </c:val>
          <c:smooth val="1"/>
        </c:ser>
        <c:ser>
          <c:idx val="2"/>
          <c:order val="2"/>
          <c:tx>
            <c:strRef>
              <c:f>'Contribution Income Analysis'!$F$55</c:f>
              <c:strCache>
                <c:ptCount val="1"/>
                <c:pt idx="0">
                  <c:v>TC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'Contribution Income Analysis'!$C$56:$C$84</c:f>
              <c:numCache/>
            </c:numRef>
          </c:cat>
          <c:val>
            <c:numRef>
              <c:f>'Contribution Income Analysis'!$F$56:$F$84</c:f>
              <c:numCache/>
            </c:numRef>
          </c:val>
          <c:smooth val="1"/>
        </c:ser>
        <c:ser>
          <c:idx val="3"/>
          <c:order val="3"/>
          <c:tx>
            <c:strRef>
              <c:f>'Contribution Income Analysis'!$G$55</c:f>
              <c:strCache>
                <c:ptCount val="1"/>
                <c:pt idx="0">
                  <c:v>Sales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'Contribution Income Analysis'!$C$56:$C$84</c:f>
              <c:numCache/>
            </c:numRef>
          </c:cat>
          <c:val>
            <c:numRef>
              <c:f>'Contribution Income Analysis'!$G$56:$G$84</c:f>
              <c:numCache/>
            </c:numRef>
          </c:val>
          <c:smooth val="1"/>
        </c:ser>
        <c:ser>
          <c:idx val="4"/>
          <c:order val="4"/>
          <c:tx>
            <c:strRef>
              <c:f>'Contribution Income Analysis'!$H$55</c:f>
              <c:strCache>
                <c:ptCount val="1"/>
                <c:pt idx="0">
                  <c:v>Profit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'Contribution Income Analysis'!$C$56:$C$84</c:f>
              <c:numCache/>
            </c:numRef>
          </c:cat>
          <c:val>
            <c:numRef>
              <c:f>'Contribution Income Analysis'!$H$56:$H$84</c:f>
              <c:numCache/>
            </c:numRef>
          </c:val>
          <c:smooth val="1"/>
        </c:ser>
        <c:marker val="1"/>
        <c:axId val="35367885"/>
        <c:axId val="2703526"/>
      </c:lineChart>
      <c:catAx>
        <c:axId val="353678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2703526"/>
        <c:crosses val="autoZero"/>
        <c:auto val="0"/>
        <c:lblOffset val="100"/>
        <c:tickLblSkip val="2"/>
        <c:noMultiLvlLbl val="0"/>
      </c:catAx>
      <c:valAx>
        <c:axId val="2703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67885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25"/>
          <c:y val="0.91875"/>
          <c:w val="0.37075"/>
          <c:h val="0.06925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2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19050</xdr:colOff>
      <xdr:row>20</xdr:row>
      <xdr:rowOff>57150</xdr:rowOff>
    </xdr:from>
    <xdr:to>
      <xdr:col>9</xdr:col>
      <xdr:colOff>257175</xdr:colOff>
      <xdr:row>40</xdr:row>
      <xdr:rowOff>66675</xdr:rowOff>
    </xdr:to>
    <xdr:graphicFrame>
      <xdr:nvGraphicFramePr>
        <xdr:cNvPr id="2" name="Chart 5"/>
        <xdr:cNvGraphicFramePr/>
      </xdr:nvGraphicFramePr>
      <xdr:xfrm>
        <a:off x="590550" y="4629150"/>
        <a:ext cx="81248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C4:Q23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42" customWidth="1"/>
    <col min="2" max="2" width="3.7109375" style="42" customWidth="1"/>
    <col min="3" max="3" width="4.421875" style="42" customWidth="1"/>
    <col min="4" max="16" width="9.140625" style="42" customWidth="1"/>
    <col min="17" max="17" width="4.421875" style="42" customWidth="1"/>
    <col min="18" max="16384" width="9.140625" style="42" customWidth="1"/>
  </cols>
  <sheetData>
    <row r="1" ht="6" customHeight="1"/>
    <row r="3" ht="13.5" thickBot="1"/>
    <row r="4" spans="3:17" ht="13.5" thickTop="1"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5"/>
    </row>
    <row r="5" spans="3:17" ht="33">
      <c r="C5" s="46"/>
      <c r="D5" s="47" t="s">
        <v>34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</row>
    <row r="6" spans="3:17" ht="12.75"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49"/>
    </row>
    <row r="7" spans="3:17" ht="49.5" customHeight="1">
      <c r="C7" s="50"/>
      <c r="D7" s="52" t="s">
        <v>35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49"/>
    </row>
    <row r="8" spans="3:17" ht="15">
      <c r="C8" s="50"/>
      <c r="D8" s="53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49"/>
    </row>
    <row r="9" spans="3:17" ht="15">
      <c r="C9" s="50"/>
      <c r="D9" s="53" t="s">
        <v>36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49"/>
    </row>
    <row r="10" spans="3:17" ht="15">
      <c r="C10" s="50"/>
      <c r="D10" s="53" t="s">
        <v>37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49"/>
    </row>
    <row r="11" spans="3:17" ht="15">
      <c r="C11" s="50"/>
      <c r="D11" s="53" t="s">
        <v>38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49"/>
    </row>
    <row r="12" spans="3:17" ht="15">
      <c r="C12" s="50"/>
      <c r="D12" s="53" t="s">
        <v>39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49"/>
    </row>
    <row r="13" spans="3:17" ht="15">
      <c r="C13" s="50"/>
      <c r="D13" s="53" t="s">
        <v>40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49"/>
    </row>
    <row r="14" spans="3:17" ht="15">
      <c r="C14" s="50"/>
      <c r="D14" s="53" t="s">
        <v>41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49"/>
    </row>
    <row r="15" spans="3:17" ht="15">
      <c r="C15" s="50"/>
      <c r="D15" s="53" t="s">
        <v>42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49"/>
    </row>
    <row r="16" spans="3:17" ht="15">
      <c r="C16" s="50"/>
      <c r="D16" s="53" t="s">
        <v>43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49"/>
    </row>
    <row r="17" spans="3:17" ht="15">
      <c r="C17" s="50"/>
      <c r="D17" s="53" t="s">
        <v>44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49"/>
    </row>
    <row r="18" spans="3:17" ht="15">
      <c r="C18" s="50"/>
      <c r="D18" s="53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49"/>
    </row>
    <row r="19" spans="3:17" ht="34.5" customHeight="1">
      <c r="C19" s="50"/>
      <c r="D19" s="52" t="s">
        <v>45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9"/>
    </row>
    <row r="20" spans="3:17" ht="12.75"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49"/>
    </row>
    <row r="21" spans="3:17" ht="12.75">
      <c r="C21" s="50"/>
      <c r="D21" s="54" t="s">
        <v>46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3:17" ht="12.75"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49"/>
    </row>
    <row r="23" spans="3:17" ht="13.5" thickBot="1"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8"/>
    </row>
    <row r="24" ht="13.5" thickTop="1"/>
  </sheetData>
  <sheetProtection selectLockedCells="1" selectUnlockedCells="1"/>
  <mergeCells count="3">
    <mergeCell ref="D7:P7"/>
    <mergeCell ref="D19:P19"/>
    <mergeCell ref="D21:Q21"/>
  </mergeCells>
  <hyperlinks>
    <hyperlink ref="D21:L21" r:id="rId1" display="© Copyright, 2006, Jaxworks, All Rights Reserved."/>
  </hyperlinks>
  <printOptions/>
  <pageMargins left="0.75" right="0.75" top="1" bottom="1" header="0.5" footer="0.5"/>
  <pageSetup fitToHeight="1" fitToWidth="1" horizontalDpi="300" verticalDpi="300" orientation="portrait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8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7" customWidth="1"/>
    <col min="2" max="2" width="6.8515625" style="17" customWidth="1"/>
    <col min="3" max="3" width="16.57421875" style="17" customWidth="1"/>
    <col min="4" max="4" width="28.140625" style="17" customWidth="1"/>
    <col min="5" max="9" width="14.7109375" style="17" customWidth="1"/>
    <col min="10" max="10" width="9.57421875" style="17" bestFit="1" customWidth="1"/>
    <col min="11" max="16384" width="9.140625" style="17" customWidth="1"/>
  </cols>
  <sheetData>
    <row r="1" ht="1.5" customHeight="1"/>
    <row r="2" ht="6" customHeight="1"/>
    <row r="3" spans="2:9" ht="33" customHeight="1">
      <c r="B3" s="18" t="s">
        <v>33</v>
      </c>
      <c r="C3" s="19"/>
      <c r="D3" s="19"/>
      <c r="E3" s="19"/>
      <c r="F3" s="19"/>
      <c r="G3" s="20"/>
      <c r="H3" s="20"/>
      <c r="I3" s="20"/>
    </row>
    <row r="4" spans="2:9" ht="31.5" customHeight="1">
      <c r="B4" s="40" t="s">
        <v>31</v>
      </c>
      <c r="C4" s="41"/>
      <c r="D4" s="41"/>
      <c r="E4" s="41"/>
      <c r="F4" s="41"/>
      <c r="G4" s="41"/>
      <c r="H4" s="41"/>
      <c r="I4" s="41"/>
    </row>
    <row r="5" spans="2:6" ht="15" customHeight="1">
      <c r="B5" s="21"/>
      <c r="C5" s="21"/>
      <c r="D5" s="21"/>
      <c r="E5" s="21"/>
      <c r="F5" s="21"/>
    </row>
    <row r="6" spans="2:9" ht="15">
      <c r="B6" s="21"/>
      <c r="C6" s="21"/>
      <c r="D6" s="21"/>
      <c r="E6" s="22"/>
      <c r="F6" s="22"/>
      <c r="G6" s="23"/>
      <c r="H6" s="23"/>
      <c r="I6" s="23"/>
    </row>
    <row r="7" spans="2:9" ht="15">
      <c r="B7" s="21" t="s">
        <v>29</v>
      </c>
      <c r="C7" s="21"/>
      <c r="E7" s="36">
        <v>7.26</v>
      </c>
      <c r="F7" s="22"/>
      <c r="G7" s="23"/>
      <c r="H7" s="23"/>
      <c r="I7" s="23"/>
    </row>
    <row r="8" spans="2:9" ht="15">
      <c r="B8" s="21" t="s">
        <v>30</v>
      </c>
      <c r="C8" s="21"/>
      <c r="E8" s="37">
        <v>10000</v>
      </c>
      <c r="F8" s="22"/>
      <c r="G8" s="23"/>
      <c r="H8" s="23"/>
      <c r="I8" s="23"/>
    </row>
    <row r="9" spans="2:9" ht="19.5" customHeight="1">
      <c r="B9" s="21" t="s">
        <v>0</v>
      </c>
      <c r="C9" s="21"/>
      <c r="D9" s="21"/>
      <c r="E9" s="24">
        <f>E7*E8</f>
        <v>72600</v>
      </c>
      <c r="F9" s="25">
        <f>E9/$E$9</f>
        <v>1</v>
      </c>
      <c r="G9" s="22"/>
      <c r="H9" s="23"/>
      <c r="I9" s="23"/>
    </row>
    <row r="10" spans="2:9" ht="19.5" customHeight="1">
      <c r="B10" s="21" t="s">
        <v>1</v>
      </c>
      <c r="C10" s="21"/>
      <c r="D10" s="21"/>
      <c r="E10" s="38">
        <v>31040</v>
      </c>
      <c r="F10" s="25">
        <f>E10/$E$9</f>
        <v>0.4275482093663912</v>
      </c>
      <c r="G10" s="22"/>
      <c r="H10" s="23"/>
      <c r="I10" s="23"/>
    </row>
    <row r="11" spans="2:9" ht="19.5" customHeight="1">
      <c r="B11" s="21" t="s">
        <v>2</v>
      </c>
      <c r="C11" s="21"/>
      <c r="D11" s="21"/>
      <c r="E11" s="39">
        <v>18480</v>
      </c>
      <c r="F11" s="26">
        <f>E11/$E$9</f>
        <v>0.2545454545454545</v>
      </c>
      <c r="G11" s="23"/>
      <c r="H11" s="23"/>
      <c r="I11" s="23"/>
    </row>
    <row r="12" spans="2:9" ht="19.5" customHeight="1">
      <c r="B12" s="21" t="s">
        <v>3</v>
      </c>
      <c r="C12" s="21"/>
      <c r="D12" s="21"/>
      <c r="E12" s="27">
        <f>IF(SUM(E10:E11),SUM(E10:E11),"")</f>
        <v>49520</v>
      </c>
      <c r="F12" s="28">
        <f>IF(SUM(F10:F11),SUM(F10:F11),"")</f>
        <v>0.6820936639118458</v>
      </c>
      <c r="G12" s="29">
        <f>$E$7*F12</f>
        <v>4.952</v>
      </c>
      <c r="H12" s="30" t="s">
        <v>28</v>
      </c>
      <c r="I12" s="23"/>
    </row>
    <row r="13" spans="2:9" ht="19.5" customHeight="1">
      <c r="B13" s="21" t="s">
        <v>4</v>
      </c>
      <c r="C13" s="21"/>
      <c r="D13" s="21"/>
      <c r="E13" s="24">
        <f>IF(SUM(E9,E12),E9-E12,"")</f>
        <v>23080</v>
      </c>
      <c r="F13" s="25">
        <f>IF(SUM(F9,F12),F9-F12,"")</f>
        <v>0.3179063360881542</v>
      </c>
      <c r="G13" s="23"/>
      <c r="H13" s="23"/>
      <c r="I13" s="23"/>
    </row>
    <row r="14" spans="2:9" ht="19.5" customHeight="1">
      <c r="B14" s="21" t="s">
        <v>5</v>
      </c>
      <c r="C14" s="21"/>
      <c r="D14" s="21"/>
      <c r="E14" s="38">
        <v>13050</v>
      </c>
      <c r="F14" s="25">
        <f>E14/$E$9</f>
        <v>0.1797520661157025</v>
      </c>
      <c r="G14" s="23"/>
      <c r="H14" s="23"/>
      <c r="I14" s="23"/>
    </row>
    <row r="15" spans="2:9" ht="19.5" customHeight="1">
      <c r="B15" s="21" t="s">
        <v>6</v>
      </c>
      <c r="C15" s="21"/>
      <c r="D15" s="21"/>
      <c r="E15" s="39">
        <v>4820</v>
      </c>
      <c r="F15" s="26">
        <f>E15/$E$9</f>
        <v>0.06639118457300275</v>
      </c>
      <c r="G15" s="23"/>
      <c r="H15" s="23"/>
      <c r="I15" s="23"/>
    </row>
    <row r="16" spans="2:9" ht="19.5" customHeight="1">
      <c r="B16" s="21" t="s">
        <v>7</v>
      </c>
      <c r="C16" s="21"/>
      <c r="D16" s="21"/>
      <c r="E16" s="24">
        <f>IF(SUM(E14:E15),SUM(E14:E15),"")</f>
        <v>17870</v>
      </c>
      <c r="F16" s="31">
        <f>IF(SUM(F14:F15),SUM(F14:F15),"")</f>
        <v>0.24614325068870524</v>
      </c>
      <c r="G16" s="29">
        <f>$E$7*F16</f>
        <v>1.787</v>
      </c>
      <c r="H16" s="30" t="s">
        <v>28</v>
      </c>
      <c r="I16" s="23"/>
    </row>
    <row r="17" spans="2:9" ht="19.5" customHeight="1" thickBot="1">
      <c r="B17" s="21" t="s">
        <v>8</v>
      </c>
      <c r="C17" s="21"/>
      <c r="D17" s="21"/>
      <c r="E17" s="32">
        <f>IF(SUM(E16),E13-E16,"")</f>
        <v>5210</v>
      </c>
      <c r="F17" s="33">
        <f>IF(SUM(F16),F13-F16,"")</f>
        <v>0.07176308539944898</v>
      </c>
      <c r="G17" s="29">
        <f>$E$7*F17</f>
        <v>0.5209999999999996</v>
      </c>
      <c r="H17" s="30" t="s">
        <v>28</v>
      </c>
      <c r="I17" s="23"/>
    </row>
    <row r="18" ht="13.5" thickTop="1"/>
    <row r="20" spans="1:11" ht="26.25">
      <c r="A20" s="6"/>
      <c r="B20" s="6"/>
      <c r="C20" s="7" t="s">
        <v>32</v>
      </c>
      <c r="D20" s="7"/>
      <c r="E20" s="7"/>
      <c r="F20" s="7"/>
      <c r="G20" s="7"/>
      <c r="H20" s="7"/>
      <c r="I20" s="7"/>
      <c r="J20" s="8"/>
      <c r="K20" s="6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9" t="s">
        <v>9</v>
      </c>
      <c r="E42" s="15">
        <f>((E44/(E46-E45)))</f>
        <v>7742.634315424611</v>
      </c>
      <c r="F42" s="5"/>
      <c r="G42" s="5"/>
      <c r="H42" s="9" t="s">
        <v>10</v>
      </c>
      <c r="I42" s="16">
        <f>(E42*E46)</f>
        <v>56211.52512998267</v>
      </c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 t="s">
        <v>7</v>
      </c>
      <c r="D44" s="10" t="s">
        <v>11</v>
      </c>
      <c r="E44" s="34">
        <f>'Contribution Income Analysis'!$E$16</f>
        <v>17870</v>
      </c>
      <c r="F44" s="11"/>
      <c r="G44" s="12"/>
      <c r="H44" s="5" t="s">
        <v>12</v>
      </c>
      <c r="I44" s="5"/>
      <c r="J44" s="12"/>
      <c r="K44" s="5"/>
    </row>
    <row r="45" spans="1:11" ht="12.75">
      <c r="A45" s="5"/>
      <c r="B45" s="5" t="s">
        <v>13</v>
      </c>
      <c r="D45" s="10" t="s">
        <v>14</v>
      </c>
      <c r="E45" s="35">
        <f>'Contribution Income Analysis'!$G$12</f>
        <v>4.952</v>
      </c>
      <c r="F45" s="11"/>
      <c r="G45" s="12"/>
      <c r="H45" s="13" t="s">
        <v>15</v>
      </c>
      <c r="I45" s="5"/>
      <c r="J45" s="12"/>
      <c r="K45" s="5"/>
    </row>
    <row r="46" spans="1:11" ht="12.75">
      <c r="A46" s="5"/>
      <c r="B46" s="5" t="s">
        <v>16</v>
      </c>
      <c r="D46" s="10" t="s">
        <v>17</v>
      </c>
      <c r="E46" s="35">
        <f>'Contribution Income Analysis'!$E$7</f>
        <v>7.26</v>
      </c>
      <c r="F46" s="11"/>
      <c r="G46" s="12"/>
      <c r="H46" s="13" t="s">
        <v>18</v>
      </c>
      <c r="I46" s="5"/>
      <c r="J46" s="12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5">
      <c r="A49" s="5"/>
      <c r="B49" s="5"/>
      <c r="C49" s="59" t="s">
        <v>46</v>
      </c>
      <c r="D49" s="59"/>
      <c r="E49" s="59"/>
      <c r="F49" s="59"/>
      <c r="G49" s="59"/>
      <c r="H49" s="59"/>
      <c r="I49" s="59"/>
      <c r="J49" s="14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1"/>
      <c r="B51" s="1"/>
      <c r="C51" s="1" t="s">
        <v>19</v>
      </c>
      <c r="D51" s="1"/>
      <c r="E51" s="2">
        <v>400</v>
      </c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3" t="s">
        <v>20</v>
      </c>
      <c r="D53" s="3"/>
      <c r="E53" s="3"/>
      <c r="F53" s="3"/>
      <c r="G53" s="3"/>
      <c r="H53" s="3"/>
      <c r="I53" s="3"/>
      <c r="J53" s="1"/>
      <c r="K53" s="1"/>
    </row>
    <row r="54" spans="1:11" ht="12.75">
      <c r="A54" s="1"/>
      <c r="B54" s="1"/>
      <c r="C54" s="4" t="s">
        <v>21</v>
      </c>
      <c r="D54" s="4"/>
      <c r="E54" s="4"/>
      <c r="F54" s="4"/>
      <c r="G54" s="4"/>
      <c r="H54" s="4"/>
      <c r="I54" s="3"/>
      <c r="J54" s="1"/>
      <c r="K54" s="1"/>
    </row>
    <row r="55" spans="1:11" ht="12.75">
      <c r="A55" s="1"/>
      <c r="B55" s="1"/>
      <c r="C55" s="4" t="s">
        <v>22</v>
      </c>
      <c r="D55" s="4" t="s">
        <v>23</v>
      </c>
      <c r="E55" s="4" t="s">
        <v>24</v>
      </c>
      <c r="F55" s="4" t="s">
        <v>25</v>
      </c>
      <c r="G55" s="4" t="s">
        <v>26</v>
      </c>
      <c r="H55" s="4" t="s">
        <v>27</v>
      </c>
      <c r="I55" s="3"/>
      <c r="J55" s="1"/>
      <c r="K55" s="1"/>
    </row>
    <row r="56" spans="1:11" ht="12.75">
      <c r="A56" s="1"/>
      <c r="B56" s="1"/>
      <c r="C56" s="3">
        <v>0</v>
      </c>
      <c r="D56" s="3">
        <f aca="true" t="shared" si="0" ref="D56:D84">$E$44</f>
        <v>17870</v>
      </c>
      <c r="E56" s="3">
        <f aca="true" t="shared" si="1" ref="E56:E84">(C56*$E$45)</f>
        <v>0</v>
      </c>
      <c r="F56" s="3">
        <f aca="true" t="shared" si="2" ref="F56:F84">(D56+E56)</f>
        <v>17870</v>
      </c>
      <c r="G56" s="3">
        <f aca="true" t="shared" si="3" ref="G56:G84">(C56*$E$46)</f>
        <v>0</v>
      </c>
      <c r="H56" s="3">
        <f aca="true" t="shared" si="4" ref="H56:H84">(G56-F56)</f>
        <v>-17870</v>
      </c>
      <c r="I56" s="3"/>
      <c r="J56" s="1"/>
      <c r="K56" s="1"/>
    </row>
    <row r="57" spans="1:11" ht="12.75">
      <c r="A57" s="1"/>
      <c r="B57" s="1"/>
      <c r="C57" s="3">
        <f aca="true" t="shared" si="5" ref="C57:C84">$E$51+C56</f>
        <v>400</v>
      </c>
      <c r="D57" s="3">
        <f t="shared" si="0"/>
        <v>17870</v>
      </c>
      <c r="E57" s="3">
        <f t="shared" si="1"/>
        <v>1980.8</v>
      </c>
      <c r="F57" s="3">
        <f t="shared" si="2"/>
        <v>19850.8</v>
      </c>
      <c r="G57" s="3">
        <f t="shared" si="3"/>
        <v>2904</v>
      </c>
      <c r="H57" s="3">
        <f t="shared" si="4"/>
        <v>-16946.8</v>
      </c>
      <c r="I57" s="3"/>
      <c r="J57" s="1"/>
      <c r="K57" s="1"/>
    </row>
    <row r="58" spans="1:11" ht="12.75">
      <c r="A58" s="1"/>
      <c r="B58" s="1"/>
      <c r="C58" s="3">
        <f t="shared" si="5"/>
        <v>800</v>
      </c>
      <c r="D58" s="3">
        <f t="shared" si="0"/>
        <v>17870</v>
      </c>
      <c r="E58" s="3">
        <f t="shared" si="1"/>
        <v>3961.6</v>
      </c>
      <c r="F58" s="3">
        <f t="shared" si="2"/>
        <v>21831.6</v>
      </c>
      <c r="G58" s="3">
        <f t="shared" si="3"/>
        <v>5808</v>
      </c>
      <c r="H58" s="3">
        <f t="shared" si="4"/>
        <v>-16023.599999999999</v>
      </c>
      <c r="I58" s="3"/>
      <c r="J58" s="1"/>
      <c r="K58" s="1"/>
    </row>
    <row r="59" spans="1:11" ht="12.75">
      <c r="A59" s="1"/>
      <c r="B59" s="1"/>
      <c r="C59" s="3">
        <f t="shared" si="5"/>
        <v>1200</v>
      </c>
      <c r="D59" s="3">
        <f t="shared" si="0"/>
        <v>17870</v>
      </c>
      <c r="E59" s="3">
        <f t="shared" si="1"/>
        <v>5942.4</v>
      </c>
      <c r="F59" s="3">
        <f t="shared" si="2"/>
        <v>23812.4</v>
      </c>
      <c r="G59" s="3">
        <f t="shared" si="3"/>
        <v>8712</v>
      </c>
      <c r="H59" s="3">
        <f t="shared" si="4"/>
        <v>-15100.400000000001</v>
      </c>
      <c r="I59" s="3"/>
      <c r="J59" s="1"/>
      <c r="K59" s="1"/>
    </row>
    <row r="60" spans="1:11" ht="12.75">
      <c r="A60" s="1"/>
      <c r="B60" s="1"/>
      <c r="C60" s="3">
        <f t="shared" si="5"/>
        <v>1600</v>
      </c>
      <c r="D60" s="3">
        <f t="shared" si="0"/>
        <v>17870</v>
      </c>
      <c r="E60" s="3">
        <f t="shared" si="1"/>
        <v>7923.2</v>
      </c>
      <c r="F60" s="3">
        <f t="shared" si="2"/>
        <v>25793.2</v>
      </c>
      <c r="G60" s="3">
        <f t="shared" si="3"/>
        <v>11616</v>
      </c>
      <c r="H60" s="3">
        <f t="shared" si="4"/>
        <v>-14177.2</v>
      </c>
      <c r="I60" s="3"/>
      <c r="J60" s="1"/>
      <c r="K60" s="1"/>
    </row>
    <row r="61" spans="1:11" ht="12.75">
      <c r="A61" s="1"/>
      <c r="B61" s="1"/>
      <c r="C61" s="3">
        <f t="shared" si="5"/>
        <v>2000</v>
      </c>
      <c r="D61" s="3">
        <f t="shared" si="0"/>
        <v>17870</v>
      </c>
      <c r="E61" s="3">
        <f t="shared" si="1"/>
        <v>9904</v>
      </c>
      <c r="F61" s="3">
        <f t="shared" si="2"/>
        <v>27774</v>
      </c>
      <c r="G61" s="3">
        <f t="shared" si="3"/>
        <v>14520</v>
      </c>
      <c r="H61" s="3">
        <f t="shared" si="4"/>
        <v>-13254</v>
      </c>
      <c r="I61" s="3"/>
      <c r="J61" s="1"/>
      <c r="K61" s="1"/>
    </row>
    <row r="62" spans="1:11" ht="12.75">
      <c r="A62" s="1"/>
      <c r="B62" s="1"/>
      <c r="C62" s="3">
        <f t="shared" si="5"/>
        <v>2400</v>
      </c>
      <c r="D62" s="3">
        <f t="shared" si="0"/>
        <v>17870</v>
      </c>
      <c r="E62" s="3">
        <f t="shared" si="1"/>
        <v>11884.8</v>
      </c>
      <c r="F62" s="3">
        <f t="shared" si="2"/>
        <v>29754.8</v>
      </c>
      <c r="G62" s="3">
        <f t="shared" si="3"/>
        <v>17424</v>
      </c>
      <c r="H62" s="3">
        <f t="shared" si="4"/>
        <v>-12330.8</v>
      </c>
      <c r="I62" s="3"/>
      <c r="J62" s="1"/>
      <c r="K62" s="1"/>
    </row>
    <row r="63" spans="1:11" ht="12.75">
      <c r="A63" s="1"/>
      <c r="B63" s="1"/>
      <c r="C63" s="3">
        <f t="shared" si="5"/>
        <v>2800</v>
      </c>
      <c r="D63" s="3">
        <f t="shared" si="0"/>
        <v>17870</v>
      </c>
      <c r="E63" s="3">
        <f t="shared" si="1"/>
        <v>13865.6</v>
      </c>
      <c r="F63" s="3">
        <f t="shared" si="2"/>
        <v>31735.6</v>
      </c>
      <c r="G63" s="3">
        <f t="shared" si="3"/>
        <v>20328</v>
      </c>
      <c r="H63" s="3">
        <f t="shared" si="4"/>
        <v>-11407.599999999999</v>
      </c>
      <c r="I63" s="3"/>
      <c r="J63" s="1"/>
      <c r="K63" s="1"/>
    </row>
    <row r="64" spans="1:11" ht="12.75">
      <c r="A64" s="1"/>
      <c r="B64" s="1"/>
      <c r="C64" s="3">
        <f t="shared" si="5"/>
        <v>3200</v>
      </c>
      <c r="D64" s="3">
        <f t="shared" si="0"/>
        <v>17870</v>
      </c>
      <c r="E64" s="3">
        <f t="shared" si="1"/>
        <v>15846.4</v>
      </c>
      <c r="F64" s="3">
        <f t="shared" si="2"/>
        <v>33716.4</v>
      </c>
      <c r="G64" s="3">
        <f t="shared" si="3"/>
        <v>23232</v>
      </c>
      <c r="H64" s="3">
        <f t="shared" si="4"/>
        <v>-10484.400000000001</v>
      </c>
      <c r="I64" s="3"/>
      <c r="J64" s="1"/>
      <c r="K64" s="1"/>
    </row>
    <row r="65" spans="1:11" ht="12.75">
      <c r="A65" s="1"/>
      <c r="B65" s="1"/>
      <c r="C65" s="3">
        <f t="shared" si="5"/>
        <v>3600</v>
      </c>
      <c r="D65" s="3">
        <f t="shared" si="0"/>
        <v>17870</v>
      </c>
      <c r="E65" s="3">
        <f t="shared" si="1"/>
        <v>17827.2</v>
      </c>
      <c r="F65" s="3">
        <f t="shared" si="2"/>
        <v>35697.2</v>
      </c>
      <c r="G65" s="3">
        <f t="shared" si="3"/>
        <v>26136</v>
      </c>
      <c r="H65" s="3">
        <f t="shared" si="4"/>
        <v>-9561.199999999997</v>
      </c>
      <c r="I65" s="3"/>
      <c r="J65" s="1"/>
      <c r="K65" s="1"/>
    </row>
    <row r="66" spans="1:11" ht="12.75">
      <c r="A66" s="1"/>
      <c r="B66" s="1"/>
      <c r="C66" s="3">
        <f t="shared" si="5"/>
        <v>4000</v>
      </c>
      <c r="D66" s="3">
        <f t="shared" si="0"/>
        <v>17870</v>
      </c>
      <c r="E66" s="3">
        <f t="shared" si="1"/>
        <v>19808</v>
      </c>
      <c r="F66" s="3">
        <f t="shared" si="2"/>
        <v>37678</v>
      </c>
      <c r="G66" s="3">
        <f t="shared" si="3"/>
        <v>29040</v>
      </c>
      <c r="H66" s="3">
        <f t="shared" si="4"/>
        <v>-8638</v>
      </c>
      <c r="I66" s="3"/>
      <c r="J66" s="1"/>
      <c r="K66" s="1"/>
    </row>
    <row r="67" spans="1:11" ht="12.75">
      <c r="A67" s="1"/>
      <c r="B67" s="1"/>
      <c r="C67" s="3">
        <f t="shared" si="5"/>
        <v>4400</v>
      </c>
      <c r="D67" s="3">
        <f t="shared" si="0"/>
        <v>17870</v>
      </c>
      <c r="E67" s="3">
        <f t="shared" si="1"/>
        <v>21788.8</v>
      </c>
      <c r="F67" s="3">
        <f t="shared" si="2"/>
        <v>39658.8</v>
      </c>
      <c r="G67" s="3">
        <f t="shared" si="3"/>
        <v>31944</v>
      </c>
      <c r="H67" s="3">
        <f t="shared" si="4"/>
        <v>-7714.800000000003</v>
      </c>
      <c r="I67" s="3"/>
      <c r="J67" s="1"/>
      <c r="K67" s="1"/>
    </row>
    <row r="68" spans="1:11" ht="12.75">
      <c r="A68" s="1"/>
      <c r="B68" s="1"/>
      <c r="C68" s="3">
        <f t="shared" si="5"/>
        <v>4800</v>
      </c>
      <c r="D68" s="3">
        <f t="shared" si="0"/>
        <v>17870</v>
      </c>
      <c r="E68" s="3">
        <f t="shared" si="1"/>
        <v>23769.6</v>
      </c>
      <c r="F68" s="3">
        <f t="shared" si="2"/>
        <v>41639.6</v>
      </c>
      <c r="G68" s="3">
        <f t="shared" si="3"/>
        <v>34848</v>
      </c>
      <c r="H68" s="3">
        <f t="shared" si="4"/>
        <v>-6791.5999999999985</v>
      </c>
      <c r="I68" s="3"/>
      <c r="J68" s="1"/>
      <c r="K68" s="1"/>
    </row>
    <row r="69" spans="1:11" ht="12.75">
      <c r="A69" s="1"/>
      <c r="B69" s="1"/>
      <c r="C69" s="3">
        <f t="shared" si="5"/>
        <v>5200</v>
      </c>
      <c r="D69" s="3">
        <f t="shared" si="0"/>
        <v>17870</v>
      </c>
      <c r="E69" s="3">
        <f t="shared" si="1"/>
        <v>25750.4</v>
      </c>
      <c r="F69" s="3">
        <f t="shared" si="2"/>
        <v>43620.4</v>
      </c>
      <c r="G69" s="3">
        <f t="shared" si="3"/>
        <v>37752</v>
      </c>
      <c r="H69" s="3">
        <f t="shared" si="4"/>
        <v>-5868.4000000000015</v>
      </c>
      <c r="I69" s="3"/>
      <c r="J69" s="1"/>
      <c r="K69" s="1"/>
    </row>
    <row r="70" spans="1:11" ht="12.75">
      <c r="A70" s="1"/>
      <c r="B70" s="1"/>
      <c r="C70" s="3">
        <f t="shared" si="5"/>
        <v>5600</v>
      </c>
      <c r="D70" s="3">
        <f t="shared" si="0"/>
        <v>17870</v>
      </c>
      <c r="E70" s="3">
        <f t="shared" si="1"/>
        <v>27731.2</v>
      </c>
      <c r="F70" s="3">
        <f t="shared" si="2"/>
        <v>45601.2</v>
      </c>
      <c r="G70" s="3">
        <f t="shared" si="3"/>
        <v>40656</v>
      </c>
      <c r="H70" s="3">
        <f t="shared" si="4"/>
        <v>-4945.199999999997</v>
      </c>
      <c r="I70" s="3"/>
      <c r="J70" s="1"/>
      <c r="K70" s="1"/>
    </row>
    <row r="71" spans="1:11" ht="12.75">
      <c r="A71" s="1"/>
      <c r="B71" s="1"/>
      <c r="C71" s="3">
        <f t="shared" si="5"/>
        <v>6000</v>
      </c>
      <c r="D71" s="3">
        <f t="shared" si="0"/>
        <v>17870</v>
      </c>
      <c r="E71" s="3">
        <f t="shared" si="1"/>
        <v>29712</v>
      </c>
      <c r="F71" s="3">
        <f t="shared" si="2"/>
        <v>47582</v>
      </c>
      <c r="G71" s="3">
        <f t="shared" si="3"/>
        <v>43560</v>
      </c>
      <c r="H71" s="3">
        <f t="shared" si="4"/>
        <v>-4022</v>
      </c>
      <c r="I71" s="3"/>
      <c r="J71" s="1"/>
      <c r="K71" s="1"/>
    </row>
    <row r="72" spans="1:11" ht="12.75">
      <c r="A72" s="1"/>
      <c r="B72" s="1"/>
      <c r="C72" s="3">
        <f t="shared" si="5"/>
        <v>6400</v>
      </c>
      <c r="D72" s="3">
        <f t="shared" si="0"/>
        <v>17870</v>
      </c>
      <c r="E72" s="3">
        <f t="shared" si="1"/>
        <v>31692.8</v>
      </c>
      <c r="F72" s="3">
        <f t="shared" si="2"/>
        <v>49562.8</v>
      </c>
      <c r="G72" s="3">
        <f t="shared" si="3"/>
        <v>46464</v>
      </c>
      <c r="H72" s="3">
        <f t="shared" si="4"/>
        <v>-3098.800000000003</v>
      </c>
      <c r="I72" s="3"/>
      <c r="J72" s="1"/>
      <c r="K72" s="1"/>
    </row>
    <row r="73" spans="1:11" ht="12.75">
      <c r="A73" s="1"/>
      <c r="B73" s="1"/>
      <c r="C73" s="3">
        <f t="shared" si="5"/>
        <v>6800</v>
      </c>
      <c r="D73" s="3">
        <f t="shared" si="0"/>
        <v>17870</v>
      </c>
      <c r="E73" s="3">
        <f t="shared" si="1"/>
        <v>33673.6</v>
      </c>
      <c r="F73" s="3">
        <f t="shared" si="2"/>
        <v>51543.6</v>
      </c>
      <c r="G73" s="3">
        <f t="shared" si="3"/>
        <v>49368</v>
      </c>
      <c r="H73" s="3">
        <f t="shared" si="4"/>
        <v>-2175.5999999999985</v>
      </c>
      <c r="I73" s="1"/>
      <c r="J73" s="1"/>
      <c r="K73" s="1"/>
    </row>
    <row r="74" spans="1:11" ht="12.75">
      <c r="A74" s="1"/>
      <c r="B74" s="1"/>
      <c r="C74" s="3">
        <f t="shared" si="5"/>
        <v>7200</v>
      </c>
      <c r="D74" s="3">
        <f t="shared" si="0"/>
        <v>17870</v>
      </c>
      <c r="E74" s="3">
        <f t="shared" si="1"/>
        <v>35654.4</v>
      </c>
      <c r="F74" s="3">
        <f t="shared" si="2"/>
        <v>53524.4</v>
      </c>
      <c r="G74" s="3">
        <f t="shared" si="3"/>
        <v>52272</v>
      </c>
      <c r="H74" s="3">
        <f t="shared" si="4"/>
        <v>-1252.4000000000015</v>
      </c>
      <c r="I74" s="1"/>
      <c r="J74" s="1"/>
      <c r="K74" s="1"/>
    </row>
    <row r="75" spans="1:11" ht="12.75">
      <c r="A75" s="1"/>
      <c r="B75" s="1"/>
      <c r="C75" s="3">
        <f t="shared" si="5"/>
        <v>7600</v>
      </c>
      <c r="D75" s="3">
        <f t="shared" si="0"/>
        <v>17870</v>
      </c>
      <c r="E75" s="3">
        <f t="shared" si="1"/>
        <v>37635.2</v>
      </c>
      <c r="F75" s="3">
        <f t="shared" si="2"/>
        <v>55505.2</v>
      </c>
      <c r="G75" s="3">
        <f t="shared" si="3"/>
        <v>55176</v>
      </c>
      <c r="H75" s="3">
        <f t="shared" si="4"/>
        <v>-329.1999999999971</v>
      </c>
      <c r="I75" s="1"/>
      <c r="J75" s="1"/>
      <c r="K75" s="1"/>
    </row>
    <row r="76" spans="1:11" ht="12.75">
      <c r="A76" s="1"/>
      <c r="B76" s="1"/>
      <c r="C76" s="3">
        <f t="shared" si="5"/>
        <v>8000</v>
      </c>
      <c r="D76" s="3">
        <f t="shared" si="0"/>
        <v>17870</v>
      </c>
      <c r="E76" s="3">
        <f t="shared" si="1"/>
        <v>39616</v>
      </c>
      <c r="F76" s="3">
        <f t="shared" si="2"/>
        <v>57486</v>
      </c>
      <c r="G76" s="3">
        <f t="shared" si="3"/>
        <v>58080</v>
      </c>
      <c r="H76" s="3">
        <f t="shared" si="4"/>
        <v>594</v>
      </c>
      <c r="I76" s="1"/>
      <c r="J76" s="1"/>
      <c r="K76" s="1"/>
    </row>
    <row r="77" spans="1:11" ht="12.75">
      <c r="A77" s="1"/>
      <c r="B77" s="1"/>
      <c r="C77" s="3">
        <f t="shared" si="5"/>
        <v>8400</v>
      </c>
      <c r="D77" s="3">
        <f t="shared" si="0"/>
        <v>17870</v>
      </c>
      <c r="E77" s="3">
        <f t="shared" si="1"/>
        <v>41596.8</v>
      </c>
      <c r="F77" s="3">
        <f t="shared" si="2"/>
        <v>59466.8</v>
      </c>
      <c r="G77" s="3">
        <f t="shared" si="3"/>
        <v>60984</v>
      </c>
      <c r="H77" s="3">
        <f t="shared" si="4"/>
        <v>1517.199999999997</v>
      </c>
      <c r="I77" s="1"/>
      <c r="J77" s="1"/>
      <c r="K77" s="1"/>
    </row>
    <row r="78" spans="1:11" ht="12.75">
      <c r="A78" s="1"/>
      <c r="B78" s="1"/>
      <c r="C78" s="3">
        <f t="shared" si="5"/>
        <v>8800</v>
      </c>
      <c r="D78" s="3">
        <f t="shared" si="0"/>
        <v>17870</v>
      </c>
      <c r="E78" s="3">
        <f t="shared" si="1"/>
        <v>43577.6</v>
      </c>
      <c r="F78" s="3">
        <f t="shared" si="2"/>
        <v>61447.6</v>
      </c>
      <c r="G78" s="3">
        <f t="shared" si="3"/>
        <v>63888</v>
      </c>
      <c r="H78" s="3">
        <f t="shared" si="4"/>
        <v>2440.4000000000015</v>
      </c>
      <c r="I78" s="1"/>
      <c r="J78" s="1"/>
      <c r="K78" s="1"/>
    </row>
    <row r="79" spans="1:11" ht="12.75">
      <c r="A79" s="1"/>
      <c r="B79" s="1"/>
      <c r="C79" s="3">
        <f t="shared" si="5"/>
        <v>9200</v>
      </c>
      <c r="D79" s="3">
        <f t="shared" si="0"/>
        <v>17870</v>
      </c>
      <c r="E79" s="3">
        <f t="shared" si="1"/>
        <v>45558.4</v>
      </c>
      <c r="F79" s="3">
        <f t="shared" si="2"/>
        <v>63428.4</v>
      </c>
      <c r="G79" s="3">
        <f t="shared" si="3"/>
        <v>66792</v>
      </c>
      <c r="H79" s="3">
        <f t="shared" si="4"/>
        <v>3363.5999999999985</v>
      </c>
      <c r="I79" s="1"/>
      <c r="J79" s="1"/>
      <c r="K79" s="1"/>
    </row>
    <row r="80" spans="1:11" ht="12.75">
      <c r="A80" s="1"/>
      <c r="B80" s="1"/>
      <c r="C80" s="3">
        <f t="shared" si="5"/>
        <v>9600</v>
      </c>
      <c r="D80" s="3">
        <f t="shared" si="0"/>
        <v>17870</v>
      </c>
      <c r="E80" s="3">
        <f t="shared" si="1"/>
        <v>47539.2</v>
      </c>
      <c r="F80" s="3">
        <f t="shared" si="2"/>
        <v>65409.2</v>
      </c>
      <c r="G80" s="3">
        <f t="shared" si="3"/>
        <v>69696</v>
      </c>
      <c r="H80" s="3">
        <f t="shared" si="4"/>
        <v>4286.800000000003</v>
      </c>
      <c r="I80" s="1"/>
      <c r="J80" s="1"/>
      <c r="K80" s="1"/>
    </row>
    <row r="81" spans="1:11" ht="12.75">
      <c r="A81" s="1"/>
      <c r="B81" s="1"/>
      <c r="C81" s="3">
        <f t="shared" si="5"/>
        <v>10000</v>
      </c>
      <c r="D81" s="3">
        <f t="shared" si="0"/>
        <v>17870</v>
      </c>
      <c r="E81" s="3">
        <f t="shared" si="1"/>
        <v>49520</v>
      </c>
      <c r="F81" s="3">
        <f t="shared" si="2"/>
        <v>67390</v>
      </c>
      <c r="G81" s="3">
        <f t="shared" si="3"/>
        <v>72600</v>
      </c>
      <c r="H81" s="3">
        <f t="shared" si="4"/>
        <v>5210</v>
      </c>
      <c r="I81" s="1"/>
      <c r="J81" s="1"/>
      <c r="K81" s="1"/>
    </row>
    <row r="82" spans="1:11" ht="12.75">
      <c r="A82" s="1"/>
      <c r="B82" s="1"/>
      <c r="C82" s="3">
        <f t="shared" si="5"/>
        <v>10400</v>
      </c>
      <c r="D82" s="3">
        <f t="shared" si="0"/>
        <v>17870</v>
      </c>
      <c r="E82" s="3">
        <f t="shared" si="1"/>
        <v>51500.8</v>
      </c>
      <c r="F82" s="3">
        <f t="shared" si="2"/>
        <v>69370.8</v>
      </c>
      <c r="G82" s="3">
        <f t="shared" si="3"/>
        <v>75504</v>
      </c>
      <c r="H82" s="3">
        <f t="shared" si="4"/>
        <v>6133.199999999997</v>
      </c>
      <c r="I82" s="1"/>
      <c r="J82" s="1"/>
      <c r="K82" s="1"/>
    </row>
    <row r="83" spans="1:11" ht="12.75">
      <c r="A83" s="1"/>
      <c r="B83" s="1"/>
      <c r="C83" s="3">
        <f t="shared" si="5"/>
        <v>10800</v>
      </c>
      <c r="D83" s="3">
        <f t="shared" si="0"/>
        <v>17870</v>
      </c>
      <c r="E83" s="3">
        <f t="shared" si="1"/>
        <v>53481.6</v>
      </c>
      <c r="F83" s="3">
        <f t="shared" si="2"/>
        <v>71351.6</v>
      </c>
      <c r="G83" s="3">
        <f t="shared" si="3"/>
        <v>78408</v>
      </c>
      <c r="H83" s="3">
        <f t="shared" si="4"/>
        <v>7056.399999999994</v>
      </c>
      <c r="I83" s="1"/>
      <c r="J83" s="1"/>
      <c r="K83" s="1"/>
    </row>
    <row r="84" spans="1:11" ht="12.75">
      <c r="A84" s="1"/>
      <c r="B84" s="1"/>
      <c r="C84" s="3">
        <f t="shared" si="5"/>
        <v>11200</v>
      </c>
      <c r="D84" s="3">
        <f t="shared" si="0"/>
        <v>17870</v>
      </c>
      <c r="E84" s="3">
        <f t="shared" si="1"/>
        <v>55462.4</v>
      </c>
      <c r="F84" s="3">
        <f t="shared" si="2"/>
        <v>73332.4</v>
      </c>
      <c r="G84" s="3">
        <f t="shared" si="3"/>
        <v>81312</v>
      </c>
      <c r="H84" s="3">
        <f t="shared" si="4"/>
        <v>7979.600000000006</v>
      </c>
      <c r="I84" s="1"/>
      <c r="J84" s="1"/>
      <c r="K84" s="1"/>
    </row>
  </sheetData>
  <sheetProtection/>
  <mergeCells count="2">
    <mergeCell ref="B4:I4"/>
    <mergeCell ref="C49:I49"/>
  </mergeCells>
  <hyperlinks>
    <hyperlink ref="C49:I49" r:id="rId1" display="© Copyright, 2007, Jaxworks, All Rights Reserved."/>
  </hyperlinks>
  <printOptions horizontalCentered="1"/>
  <pageMargins left="0.75" right="0.75" top="1" bottom="1" header="0.5" footer="0.5"/>
  <pageSetup horizontalDpi="360" verticalDpi="360" orientation="landscape" scale="66" r:id="rId3"/>
  <headerFooter alignWithMargins="0">
    <oddFooter>&amp;C© Copyright, 2010, Jaxworks,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Jaxworks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Contribution Income Analysis</dc:title>
  <dc:subject/>
  <dc:creator>JaxWorks</dc:creator>
  <cp:keywords/>
  <dc:description>© Copyright, 2014, Jaxworks, All Rights Reserved.</dc:description>
  <cp:lastModifiedBy>Frank Vickers</cp:lastModifiedBy>
  <cp:lastPrinted>2010-02-02T16:12:53Z</cp:lastPrinted>
  <dcterms:created xsi:type="dcterms:W3CDTF">2000-07-05T23:10:53Z</dcterms:created>
  <dcterms:modified xsi:type="dcterms:W3CDTF">2014-05-09T13:51:42Z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