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535" windowWidth="20145" windowHeight="5130" activeTab="0"/>
  </bookViews>
  <sheets>
    <sheet name="Usability scores" sheetId="1" r:id="rId1"/>
    <sheet name="Usability guidelines" sheetId="2" r:id="rId2"/>
    <sheet name="Rating ranges" sheetId="3" r:id="rId3"/>
  </sheets>
  <definedNames>
    <definedName name="_xlnm.Print_Area" localSheetId="0">'Usability scores'!$A$1:$I$123</definedName>
  </definedNames>
  <calcPr fullCalcOnLoad="1"/>
</workbook>
</file>

<file path=xl/comments1.xml><?xml version="1.0" encoding="utf-8"?>
<comments xmlns="http://schemas.openxmlformats.org/spreadsheetml/2006/main">
  <authors>
    <author>turnen</author>
  </authors>
  <commentList>
    <comment ref="B9" authorId="0">
      <text>
        <r>
          <rPr>
            <b/>
            <sz val="8"/>
            <rFont val="Tahoma"/>
            <family val="2"/>
          </rPr>
          <t>Features and functionality meet common user goals and objectives (Very high importance)</t>
        </r>
        <r>
          <rPr>
            <sz val="8"/>
            <rFont val="Tahoma"/>
            <family val="0"/>
          </rPr>
          <t xml:space="preserve">
Key and common user goals and objectives (e.g. carry out some transaction, find some information, carry out some research etc…) should have been identified and addressed. Ideally the site or application should allow users to meet all of their key goals and objectives.</t>
        </r>
      </text>
    </comment>
    <comment ref="B11" authorId="0">
      <text>
        <r>
          <rPr>
            <b/>
            <sz val="8"/>
            <rFont val="Tahoma"/>
            <family val="2"/>
          </rPr>
          <t>Features and functionality support users desired workflows (Very high importance)</t>
        </r>
        <r>
          <rPr>
            <sz val="8"/>
            <rFont val="Tahoma"/>
            <family val="0"/>
          </rPr>
          <t xml:space="preserve">
The site or application should support or at least be compatible with the way that users wish to work. For example, users might want to be able to carry out bulk transactions or be able to save and return to their work. </t>
        </r>
      </text>
    </comment>
    <comment ref="B13" authorId="0">
      <text>
        <r>
          <rPr>
            <b/>
            <sz val="8"/>
            <rFont val="Tahoma"/>
            <family val="2"/>
          </rPr>
          <t>Frequently-used tasks are readily available (e.g. easily accessible from the homepage) and well supported (High importance)</t>
        </r>
        <r>
          <rPr>
            <sz val="8"/>
            <rFont val="Tahoma"/>
            <family val="0"/>
          </rPr>
          <t xml:space="preserve">
For example short cuts and a login to retrieve details might be provided to speed up the completion of frequently carried out tasks.</t>
        </r>
      </text>
    </comment>
    <comment ref="B15" authorId="0">
      <text>
        <r>
          <rPr>
            <b/>
            <sz val="8"/>
            <rFont val="Tahoma"/>
            <family val="2"/>
          </rPr>
          <t>Users are adequately supported according to their level of expertise (Medium importance)</t>
        </r>
        <r>
          <rPr>
            <sz val="8"/>
            <rFont val="Tahoma"/>
            <family val="0"/>
          </rPr>
          <t xml:space="preserve">
For example, novice users are given help and instructions and features are progressively disclosed (e.g. advanced features not being shown by default).</t>
        </r>
      </text>
    </comment>
    <comment ref="B17" authorId="0">
      <text>
        <r>
          <rPr>
            <b/>
            <sz val="8"/>
            <rFont val="Tahoma"/>
            <family val="2"/>
          </rPr>
          <t>Calls to action (e.g. register, add to basket, submit) are clear, well labelled and appear clickable (Medium importance)</t>
        </r>
        <r>
          <rPr>
            <sz val="8"/>
            <rFont val="Tahoma"/>
            <family val="0"/>
          </rPr>
          <t xml:space="preserve">
Possible actions should always be clear and the primary call to action (i.e. the most common or desirable user action) should stand out on the page or screen.</t>
        </r>
      </text>
    </comment>
    <comment ref="B21" authorId="0">
      <text>
        <r>
          <rPr>
            <b/>
            <sz val="8"/>
            <rFont val="Tahoma"/>
            <family val="2"/>
          </rPr>
          <t>The Homepage / starting page provides a clear snapshot and overview of the content, features and functionality available (Low importance)</t>
        </r>
        <r>
          <rPr>
            <sz val="8"/>
            <rFont val="Tahoma"/>
            <family val="0"/>
          </rPr>
          <t xml:space="preserve">
For example, an introduction and overview of the site is provided together with section snapshots and example content.</t>
        </r>
      </text>
    </comment>
    <comment ref="B23" authorId="0">
      <text>
        <r>
          <rPr>
            <b/>
            <sz val="8"/>
            <rFont val="Tahoma"/>
            <family val="2"/>
          </rPr>
          <t>The homepage / starting page is effective in orienting and directing users to their desired information and tasks (High importance)</t>
        </r>
        <r>
          <rPr>
            <sz val="8"/>
            <rFont val="Tahoma"/>
            <family val="0"/>
          </rPr>
          <t xml:space="preserve">
Users should be able to work out where they need to go to complete a given task (e.g. carry out some research, complete a transaction).</t>
        </r>
      </text>
    </comment>
    <comment ref="B25" authorId="0">
      <text>
        <r>
          <rPr>
            <b/>
            <sz val="8"/>
            <rFont val="Tahoma"/>
            <family val="2"/>
          </rPr>
          <t>The homepage / starting page layout is clear and uncluttered with sufficient 'white space' (Medium importance)</t>
        </r>
        <r>
          <rPr>
            <sz val="8"/>
            <rFont val="Tahoma"/>
            <family val="0"/>
          </rPr>
          <t xml:space="preserve">
Users should be able to quickly scan the homepage and make sense of both the content available and of how the site is structured.
</t>
        </r>
      </text>
    </comment>
    <comment ref="B29" authorId="0">
      <text>
        <r>
          <rPr>
            <b/>
            <sz val="8"/>
            <rFont val="Tahoma"/>
            <family val="2"/>
          </rPr>
          <t>Users can easily access the site or application (Low importance)</t>
        </r>
        <r>
          <rPr>
            <sz val="8"/>
            <rFont val="Tahoma"/>
            <family val="0"/>
          </rPr>
          <t xml:space="preserve">
For example, the URL is predictable and is returned by search engines. If a user attempts to find the site via a search engine, it should ideally be returned on the first page of search results for likely queries.</t>
        </r>
      </text>
    </comment>
    <comment ref="B31" authorId="0">
      <text>
        <r>
          <rPr>
            <b/>
            <sz val="8"/>
            <rFont val="Tahoma"/>
            <family val="2"/>
          </rPr>
          <t>The navigational scheme is easy to find, intuitive and consistent (High importance)</t>
        </r>
        <r>
          <rPr>
            <sz val="8"/>
            <rFont val="Tahoma"/>
            <family val="0"/>
          </rPr>
          <t xml:space="preserve">
Users should be able to very easily locate and use the navigational scheme (e.g. left hand menu, top menu, tabbed menu), and it should not be significantly different across the site or application (unless a decision has been made to specifically differentiate a given section or area).</t>
        </r>
      </text>
    </comment>
    <comment ref="B33" authorId="0">
      <text>
        <r>
          <rPr>
            <b/>
            <sz val="8"/>
            <rFont val="Tahoma"/>
            <family val="2"/>
          </rPr>
          <t>The navigation has sufficient flexibility to allow users to navigate by their desired means (Medium importance)</t>
        </r>
        <r>
          <rPr>
            <sz val="8"/>
            <rFont val="Tahoma"/>
            <family val="2"/>
          </rPr>
          <t xml:space="preserve">
For example a user might want to be able to search for an item or browse by size, name or type. Although not all user preferences can or indeed should be addressed, the most useful and common navigational means should be supported.</t>
        </r>
      </text>
    </comment>
    <comment ref="B35" authorId="0">
      <text>
        <r>
          <rPr>
            <b/>
            <sz val="8"/>
            <rFont val="Tahoma"/>
            <family val="2"/>
          </rPr>
          <t>The site or application structure is clear, easily understood and addresses common user goals (Very high importance)</t>
        </r>
        <r>
          <rPr>
            <sz val="8"/>
            <rFont val="Tahoma"/>
            <family val="0"/>
          </rPr>
          <t xml:space="preserve">
For example, gathering information, submitting data, carrying out research. Users should be able to work out where they need to go to carry out common user goals and be able to quickly gain an understanding of how the site or application is structured.</t>
        </r>
      </text>
    </comment>
    <comment ref="B37" authorId="0">
      <text>
        <r>
          <rPr>
            <b/>
            <sz val="8"/>
            <rFont val="Tahoma"/>
            <family val="2"/>
          </rPr>
          <t>Links are clear, descriptive and well labelled (Medium importance)</t>
        </r>
        <r>
          <rPr>
            <sz val="8"/>
            <rFont val="Tahoma"/>
            <family val="2"/>
          </rPr>
          <t xml:space="preserve">
Links should be clearly 'clickable' (e.g. underlined or colourised) and it should be clear to users where any given link goes to. Non-descriptive links such as 'click here' should be avoided and any links going to an external website or opening a new window should be identified as such.</t>
        </r>
      </text>
    </comment>
    <comment ref="B39" authorId="0">
      <text>
        <r>
          <rPr>
            <b/>
            <sz val="8"/>
            <rFont val="Tahoma"/>
            <family val="2"/>
          </rPr>
          <t>Browser standard functions (e.g. 'back', 'forward', 'bookmark') are supported (High importance)</t>
        </r>
        <r>
          <rPr>
            <sz val="8"/>
            <rFont val="Tahoma"/>
            <family val="0"/>
          </rPr>
          <t xml:space="preserve">
Users should be able to bookmark a page (or be presented with a URL to use) and go back and forth without breaking the site or losing any information they have entered.  </t>
        </r>
      </text>
    </comment>
    <comment ref="B41" authorId="0">
      <text>
        <r>
          <rPr>
            <b/>
            <sz val="8"/>
            <rFont val="Tahoma"/>
            <family val="2"/>
          </rPr>
          <t>The current location is clearly indicated (e.g. breadcrumb, highlighted menu item) (Low importance)</t>
        </r>
        <r>
          <rPr>
            <sz val="8"/>
            <rFont val="Tahoma"/>
            <family val="0"/>
          </rPr>
          <t xml:space="preserve">
Users should always know where they are in the site or application.
</t>
        </r>
      </text>
    </comment>
    <comment ref="B43" authorId="0">
      <text>
        <r>
          <rPr>
            <b/>
            <sz val="8"/>
            <rFont val="Tahoma"/>
            <family val="2"/>
          </rPr>
          <t>Users can easily get back to the homepage or a relevant start point (Low importance)</t>
        </r>
        <r>
          <rPr>
            <sz val="8"/>
            <rFont val="Tahoma"/>
            <family val="0"/>
          </rPr>
          <t xml:space="preserve">
For example, a homepage link might be part of the breadcrumb or a home link might be available as part of the header.
</t>
        </r>
      </text>
    </comment>
    <comment ref="B45" authorId="0">
      <text>
        <r>
          <rPr>
            <b/>
            <sz val="8"/>
            <rFont val="Tahoma"/>
            <family val="2"/>
          </rPr>
          <t>A clear and well structure site map or index is provided (where necessary) (Low importance)</t>
        </r>
        <r>
          <rPr>
            <sz val="8"/>
            <rFont val="Tahoma"/>
            <family val="0"/>
          </rPr>
          <t xml:space="preserve">
The sitemap might be part of the header or footer and should ideally be available from every page on the site.
</t>
        </r>
      </text>
    </comment>
    <comment ref="B49" authorId="0">
      <text>
        <r>
          <rPr>
            <b/>
            <sz val="8"/>
            <rFont val="Tahoma"/>
            <family val="2"/>
          </rPr>
          <t>A consistent, easy to find and easy to use search function is available throughout (High importance)</t>
        </r>
        <r>
          <rPr>
            <sz val="8"/>
            <rFont val="Tahoma"/>
            <family val="2"/>
          </rPr>
          <t xml:space="preserve">
The search function (where required) should be directly available from most pages on the site or application and should be consistently positioned (e.g. top left, top right or top centre).</t>
        </r>
      </text>
    </comment>
    <comment ref="B51" authorId="0">
      <text>
        <r>
          <rPr>
            <b/>
            <sz val="8"/>
            <rFont val="Tahoma"/>
            <family val="2"/>
          </rPr>
          <t>The search interface is appropriate to meet user goals (High importance)</t>
        </r>
        <r>
          <rPr>
            <sz val="8"/>
            <rFont val="Tahoma"/>
            <family val="2"/>
          </rPr>
          <t xml:space="preserve">
For example users are able to filter search results, an advanced search is available (if necessary) and common search conventions such as quotation marks (") and natural language searches are handled.</t>
        </r>
      </text>
    </comment>
    <comment ref="B53" authorId="0">
      <text>
        <r>
          <rPr>
            <b/>
            <sz val="8"/>
            <rFont val="Tahoma"/>
            <family val="2"/>
          </rPr>
          <t>The search facility deals well with common searches, misspellings and abbreviations (Low importance)</t>
        </r>
        <r>
          <rPr>
            <sz val="8"/>
            <rFont val="Tahoma"/>
            <family val="2"/>
          </rPr>
          <t xml:space="preserve">
Ideally synonyms (e.g. 'coat' should also match 'jacket') should mean that logical and appropriate search results are returned for common user queries. Popular search results (e.g. top matches) should also be identified for common queries.</t>
        </r>
      </text>
    </comment>
    <comment ref="B55" authorId="0">
      <text>
        <r>
          <rPr>
            <b/>
            <sz val="8"/>
            <rFont val="Tahoma"/>
            <family val="2"/>
          </rPr>
          <t>Search results are relevant, comprehensive, precise, and well displayed (High importance)</t>
        </r>
        <r>
          <rPr>
            <sz val="8"/>
            <rFont val="Tahoma"/>
            <family val="2"/>
          </rPr>
          <t xml:space="preserve">
It should be easy for users to see what has been returned, to work out why something has been returned and to determine how many results there are.</t>
        </r>
      </text>
    </comment>
    <comment ref="B59" authorId="0">
      <text>
        <r>
          <rPr>
            <b/>
            <sz val="8"/>
            <rFont val="Tahoma"/>
            <family val="2"/>
          </rPr>
          <t>Prompt and  appropriate feedback is given (High importance)</t>
        </r>
        <r>
          <rPr>
            <sz val="8"/>
            <rFont val="Tahoma"/>
            <family val="2"/>
          </rPr>
          <t xml:space="preserve">
For example, a confirmation message is shown following a successful transaction, input errors are promptly highlighted and it's made clear to users when a page has been updated.</t>
        </r>
      </text>
    </comment>
    <comment ref="B61" authorId="0">
      <text>
        <r>
          <rPr>
            <b/>
            <sz val="8"/>
            <rFont val="Tahoma"/>
            <family val="2"/>
          </rPr>
          <t>Users can easily undo, go back and change, or cancel actions (Medium importance)</t>
        </r>
        <r>
          <rPr>
            <sz val="8"/>
            <rFont val="Tahoma"/>
            <family val="2"/>
          </rPr>
          <t xml:space="preserve">
If an action can not be undo then users should at least be given the chance to confirm an action before committing (e.g. before placing an order). For example, users can return to a step and change their options or dynamically change a value without having to start again. Where an action can't be undone (e.g. a deletion), this should be made clear to users.</t>
        </r>
      </text>
    </comment>
    <comment ref="B63" authorId="0">
      <text>
        <r>
          <rPr>
            <b/>
            <sz val="8"/>
            <rFont val="Tahoma"/>
            <family val="2"/>
          </rPr>
          <t>Users can easily give feedback (Very low importance)</t>
        </r>
        <r>
          <rPr>
            <sz val="8"/>
            <rFont val="Tahoma"/>
            <family val="2"/>
          </rPr>
          <t xml:space="preserve">
For example, via email or an online feedback / contact us form. There should be an indication of how long users can expect to wait for a response if a query has been made.</t>
        </r>
      </text>
    </comment>
    <comment ref="B67" authorId="0">
      <text>
        <r>
          <rPr>
            <b/>
            <sz val="8"/>
            <rFont val="Tahoma"/>
            <family val="2"/>
          </rPr>
          <t>Complex forms and processes are broken up into readily understood steps and sections (Medium importance)</t>
        </r>
        <r>
          <rPr>
            <sz val="8"/>
            <rFont val="Tahoma"/>
            <family val="2"/>
          </rPr>
          <t xml:space="preserve">
For example, a checkout process might be broken up in to 'address', 'delivery options', 'payment' and 'confirmation'. Where a process is used a progress indicator is present with clear numbers or named stages.</t>
        </r>
      </text>
    </comment>
    <comment ref="B69" authorId="0">
      <text>
        <r>
          <rPr>
            <b/>
            <sz val="8"/>
            <rFont val="Tahoma"/>
            <family val="2"/>
          </rPr>
          <t>A minimal amount of information is requested and where necessary justification is given for asking for information (Medium importance)</t>
        </r>
        <r>
          <rPr>
            <sz val="8"/>
            <rFont val="Tahoma"/>
            <family val="2"/>
          </rPr>
          <t xml:space="preserve">
For example a site might outline that a telephone number is required in case there is an issue with a transaction. Users shouldn't be asked for extraneous information and where possible information should be auto populated (e.g. postcode lookup, code lookup) to keep input to a minimum.</t>
        </r>
      </text>
    </comment>
    <comment ref="B71" authorId="0">
      <text>
        <r>
          <rPr>
            <b/>
            <sz val="8"/>
            <rFont val="Tahoma"/>
            <family val="2"/>
          </rPr>
          <t>Required and optional form fields are clearly indicated (e.g. using text or '*') (Low importance)</t>
        </r>
        <r>
          <rPr>
            <sz val="8"/>
            <rFont val="Tahoma"/>
            <family val="2"/>
          </rPr>
          <t xml:space="preserve">
Where most fields are required the optional fields should be identified and when most fields are optional the required fields should be identified.</t>
        </r>
      </text>
    </comment>
    <comment ref="B73" authorId="0">
      <text>
        <r>
          <rPr>
            <b/>
            <sz val="8"/>
            <rFont val="Tahoma"/>
            <family val="2"/>
          </rPr>
          <t>Appropriate input fields are used and required formats are indicated (Medium importance)</t>
        </r>
        <r>
          <rPr>
            <sz val="8"/>
            <rFont val="Tahoma"/>
            <family val="2"/>
          </rPr>
          <t xml:space="preserve">
Appropriate input fields might include calendar for date selection, drop downs for selection and radio button for small selections. Text might be used to indicate the required format or an example might be provided. Field lengths should correspond to the expected input so for example an email input field should be long, where as an initials input field should be very short.</t>
        </r>
      </text>
    </comment>
    <comment ref="B75" authorId="0">
      <text>
        <r>
          <rPr>
            <b/>
            <sz val="8"/>
            <rFont val="Tahoma"/>
            <family val="2"/>
          </rPr>
          <t>Help and instructions (e.g. examples, information required) are provided where necessary (Medium importance)</t>
        </r>
        <r>
          <rPr>
            <sz val="8"/>
            <rFont val="Tahoma"/>
            <family val="2"/>
          </rPr>
          <t xml:space="preserve">
Where input is non trivial or is likely to require some explanation this should be provided. Where a-lot of explanation is necessary a link to a page outlining what is required should be provided.</t>
        </r>
      </text>
    </comment>
    <comment ref="B79" authorId="0">
      <text>
        <r>
          <rPr>
            <b/>
            <sz val="8"/>
            <rFont val="Tahoma"/>
            <family val="2"/>
          </rPr>
          <t>Errors are clear, easily identified and appear in appropriate locations (High importance)</t>
        </r>
        <r>
          <rPr>
            <sz val="8"/>
            <rFont val="Tahoma"/>
            <family val="0"/>
          </rPr>
          <t xml:space="preserve">
Errors should be immediately apparent to users and ideally be located close to the offending input or function (e.g. adjacent to an input entry field). Inputs causing an error should be highlighted, together with an explanation for the error.</t>
        </r>
      </text>
    </comment>
    <comment ref="B81" authorId="0">
      <text>
        <r>
          <rPr>
            <b/>
            <sz val="8"/>
            <rFont val="Tahoma"/>
            <family val="2"/>
          </rPr>
          <t>Error messages are concise, written in easy to understand language and describe what's occurred and what action is necessary (Medium importance)</t>
        </r>
        <r>
          <rPr>
            <sz val="8"/>
            <rFont val="Tahoma"/>
            <family val="2"/>
          </rPr>
          <t xml:space="preserve">
Errors should avoid using very technical terms or jargon and should be written from the user's perspective.</t>
        </r>
      </text>
    </comment>
    <comment ref="B83" authorId="0">
      <text>
        <r>
          <rPr>
            <b/>
            <sz val="8"/>
            <rFont val="Tahoma"/>
            <family val="2"/>
          </rPr>
          <t>Common user errors have been taken into consideration and where possible prevented (Medium importance)</t>
        </r>
        <r>
          <rPr>
            <sz val="8"/>
            <rFont val="Tahoma"/>
            <family val="0"/>
          </rPr>
          <t xml:space="preserve">
Common user errors might be missing fields, invalid formats and invalid selections. For example, fields might limit input to particular a format (e.g. numbers only) or only become available once certain criteria have been met. JavaScript might also be utilised to provide immediate feedback for common formatting errors or errors caused by missing fields.
</t>
        </r>
      </text>
    </comment>
    <comment ref="B85" authorId="0">
      <text>
        <r>
          <rPr>
            <b/>
            <sz val="8"/>
            <rFont val="Tahoma"/>
            <family val="2"/>
          </rPr>
          <t>Users are able to easily recover (i.e. not have to start again) from errors (Medium importance)</t>
        </r>
        <r>
          <rPr>
            <sz val="8"/>
            <rFont val="Tahoma"/>
            <family val="2"/>
          </rPr>
          <t xml:space="preserve">
For example, users might be able to re-edit and resubmit a form or enter a different value.</t>
        </r>
      </text>
    </comment>
    <comment ref="B89" authorId="0">
      <text>
        <r>
          <rPr>
            <b/>
            <sz val="8"/>
            <rFont val="Tahoma"/>
            <family val="2"/>
          </rPr>
          <t>Content available (e.g. text, images, video, audio) is appropriate and sufficiently relevant, and detailed to meet user goals (Very high importance)</t>
        </r>
        <r>
          <rPr>
            <sz val="8"/>
            <rFont val="Tahoma"/>
            <family val="2"/>
          </rPr>
          <t xml:space="preserve">
Content should also be appropriately formatted, so for example videos and audio should be directly playable (i.e. shouldn't need to be downloaded to be played) and images should be of a sufficient quality.</t>
        </r>
      </text>
    </comment>
    <comment ref="B91" authorId="0">
      <text>
        <r>
          <rPr>
            <b/>
            <sz val="8"/>
            <rFont val="Tahoma"/>
            <family val="2"/>
          </rPr>
          <t>Links to other useful and relevant content (e.g. related pages, external websites or documents) are available and shown in context (Low importance)</t>
        </r>
        <r>
          <rPr>
            <sz val="8"/>
            <rFont val="Tahoma"/>
            <family val="2"/>
          </rPr>
          <t xml:space="preserve">
For example there might be links from an article to related articles, related content or related external websites.</t>
        </r>
      </text>
    </comment>
    <comment ref="B93" authorId="0">
      <text>
        <r>
          <rPr>
            <b/>
            <sz val="8"/>
            <rFont val="Tahoma"/>
            <family val="2"/>
          </rPr>
          <t>Language, terminology and tone used is appropriate and readily understood by the target audience (High importance)</t>
        </r>
        <r>
          <rPr>
            <sz val="8"/>
            <rFont val="Tahoma"/>
            <family val="0"/>
          </rPr>
          <t xml:space="preserve">
Jargon should be kept to a minimum and plain language should be used where ever possible.
</t>
        </r>
      </text>
    </comment>
    <comment ref="B95" authorId="0">
      <text>
        <r>
          <rPr>
            <b/>
            <sz val="8"/>
            <rFont val="Tahoma"/>
            <family val="2"/>
          </rPr>
          <t>Terms, language and tone used are consistent (e.g. the same term is used throughout) (Medium importance)</t>
        </r>
        <r>
          <rPr>
            <sz val="8"/>
            <rFont val="Tahoma"/>
            <family val="2"/>
          </rPr>
          <t xml:space="preserve">
Capitalisation (e.g. 'Main title'; 'Main Title'; 'MAIN TITLE') and grammar should be consistent, together with the use of formal or informal terms (e.g. could not vs couldn't; what's vs what is etc...).</t>
        </r>
      </text>
    </comment>
    <comment ref="B97" authorId="0">
      <text>
        <r>
          <rPr>
            <b/>
            <sz val="8"/>
            <rFont val="Tahoma"/>
            <family val="2"/>
          </rPr>
          <t>Text and content is legible and scanable, with good typography and visual contrast (Medium importance)</t>
        </r>
        <r>
          <rPr>
            <sz val="8"/>
            <rFont val="Tahoma"/>
            <family val="2"/>
          </rPr>
          <t xml:space="preserve">
Users should be able to quickly scan headers and body text, in order to get an overview of what's available.</t>
        </r>
      </text>
    </comment>
    <comment ref="B101" authorId="0">
      <text>
        <r>
          <rPr>
            <b/>
            <sz val="8"/>
            <rFont val="Tahoma"/>
            <family val="2"/>
          </rPr>
          <t>Online help is provided and is suitable for the user base (High importance)</t>
        </r>
        <r>
          <rPr>
            <sz val="8"/>
            <rFont val="Tahoma"/>
            <family val="0"/>
          </rPr>
          <t xml:space="preserve">
Help should be written in easy to understand language and only uses recognised terms. Users should be able to easily find and access help and where appropriate contextual help should be available, such as help for a specific page, feature or process.
</t>
        </r>
      </text>
    </comment>
    <comment ref="B103" authorId="0">
      <text>
        <r>
          <rPr>
            <b/>
            <sz val="8"/>
            <rFont val="Tahoma"/>
            <family val="2"/>
          </rPr>
          <t>Online help is concise, easy to read and written in easy to understand language (Medium importance)</t>
        </r>
        <r>
          <rPr>
            <sz val="8"/>
            <rFont val="Tahoma"/>
            <family val="0"/>
          </rPr>
          <t xml:space="preserve">
Help should cover the essentials without providing excessive detail and shouldn't use jargon or technical terminology that isn't likely to be understood by users.
</t>
        </r>
      </text>
    </comment>
    <comment ref="B105" authorId="0">
      <text>
        <r>
          <rPr>
            <b/>
            <sz val="8"/>
            <rFont val="Tahoma"/>
            <family val="2"/>
          </rPr>
          <t>Accessing online help does not impede users (Medium importance)</t>
        </r>
        <r>
          <rPr>
            <sz val="8"/>
            <rFont val="Tahoma"/>
            <family val="2"/>
          </rPr>
          <t xml:space="preserve">
Users should be able to resume work where they left off after accessing help. Ideally help should be available directly on a page or using a new window. If help is provided in the form of a document, it should be formatted for the  web (e.g. PDF, rather than a Word document).</t>
        </r>
      </text>
    </comment>
    <comment ref="B107" authorId="0">
      <text>
        <r>
          <rPr>
            <b/>
            <sz val="8"/>
            <rFont val="Tahoma"/>
            <family val="2"/>
          </rPr>
          <t>Users can easily get further help (e.g. telephone or email address) (Low importance)</t>
        </r>
        <r>
          <rPr>
            <sz val="8"/>
            <rFont val="Tahoma"/>
            <family val="2"/>
          </rPr>
          <t xml:space="preserve">
If a telephone help number is provided the hours of operation should be shown. If an email address or online form is provided, an indication should be given of how long a response is likely to take (e.g. within the next 24 hrs).</t>
        </r>
      </text>
    </comment>
    <comment ref="B111" authorId="0">
      <text>
        <r>
          <rPr>
            <b/>
            <sz val="8"/>
            <rFont val="Tahoma"/>
            <family val="2"/>
          </rPr>
          <t>Site or application performance doesn't inhibit the user experience (e.g. slow page downloads, long delays) (High importance)</t>
        </r>
        <r>
          <rPr>
            <sz val="8"/>
            <rFont val="Tahoma"/>
            <family val="2"/>
          </rPr>
          <t xml:space="preserve">
Web page downloads shouldn't take longer than 5 seconds and on page interactions (e.g. using an application or AJAX functionality) shouldn't take any longer than 1 second to respond. Interactions taking longer than 1 second to respond should provide suitable feedback to show that something is taking place (e.g. an hour glass or swirling graphic).</t>
        </r>
      </text>
    </comment>
    <comment ref="B113" authorId="0">
      <text>
        <r>
          <rPr>
            <b/>
            <sz val="8"/>
            <rFont val="Tahoma"/>
            <family val="2"/>
          </rPr>
          <t>Errors and reliability issues don't inhibit the user experience (High importance)</t>
        </r>
        <r>
          <rPr>
            <sz val="8"/>
            <rFont val="Tahoma"/>
            <family val="0"/>
          </rPr>
          <t xml:space="preserve">
Sites and applications should be free of bugs and shouldn't have any broken links.</t>
        </r>
      </text>
    </comment>
    <comment ref="B115" authorId="0">
      <text>
        <r>
          <rPr>
            <b/>
            <sz val="8"/>
            <rFont val="Tahoma"/>
            <family val="2"/>
          </rPr>
          <t>Possible user configurations (e.g. browsers, resolutions, computer specs) are supported (Medium importance)</t>
        </r>
        <r>
          <rPr>
            <sz val="8"/>
            <rFont val="Tahoma"/>
            <family val="2"/>
          </rPr>
          <t xml:space="preserve">
Websites should be usable at a 800x600 screen resolution and should work with the most common browsers (IE, Firefox, Opera, Chrome etc…). Applications should be usable with common computer specifications (operation system, memory, available disk space) and screen resolutions (e.g. 800x600, 1025x768).</t>
        </r>
      </text>
    </comment>
  </commentList>
</comments>
</file>

<file path=xl/sharedStrings.xml><?xml version="1.0" encoding="utf-8"?>
<sst xmlns="http://schemas.openxmlformats.org/spreadsheetml/2006/main" count="238" uniqueCount="134">
  <si>
    <t>Importance</t>
  </si>
  <si>
    <t>Very high</t>
  </si>
  <si>
    <r>
      <t>Frequently-used tasks are readily available (e.g. easily accessible from the homepage) and well supported</t>
    </r>
    <r>
      <rPr>
        <sz val="10"/>
        <rFont val="Arial"/>
        <family val="0"/>
      </rPr>
      <t xml:space="preserve">
For example short cuts and a login to retrieve details might be provided to speed up the completion of frequently carried out tasks.</t>
    </r>
  </si>
  <si>
    <t>High</t>
  </si>
  <si>
    <r>
      <t>Users are adequately supported according to their level of expertise</t>
    </r>
    <r>
      <rPr>
        <sz val="10"/>
        <rFont val="Arial"/>
        <family val="0"/>
      </rPr>
      <t xml:space="preserve">
For example, novice users are given help and instructions and features are progressively disclosed (e.g. advanced features not being shown by default).</t>
    </r>
  </si>
  <si>
    <t>Medium</t>
  </si>
  <si>
    <t>Low</t>
  </si>
  <si>
    <r>
      <t>Browser standard functions (e.g. 'back', 'forward', 'bookmark') are supported</t>
    </r>
    <r>
      <rPr>
        <sz val="10"/>
        <rFont val="Arial"/>
        <family val="0"/>
      </rPr>
      <t xml:space="preserve">
Users should be able to bookmark a page (or be presented with a URL to use) and go back and forth without breaking the site or losing any information they have entered.  </t>
    </r>
  </si>
  <si>
    <r>
      <t>The current location is clearly indicated (e.g. breadcrumb, highlighted menu item)</t>
    </r>
    <r>
      <rPr>
        <sz val="10"/>
        <rFont val="Arial"/>
        <family val="0"/>
      </rPr>
      <t xml:space="preserve">
Users should always know where they are in the site or application.</t>
    </r>
  </si>
  <si>
    <r>
      <t>Users can easily get back to the homepage or a relevant start point</t>
    </r>
    <r>
      <rPr>
        <sz val="10"/>
        <rFont val="Arial"/>
        <family val="0"/>
      </rPr>
      <t xml:space="preserve">
For example, a homepage link might be part of the breadcrumb or a home link might be available as part of the header.</t>
    </r>
  </si>
  <si>
    <r>
      <t>A clear and well structure site map or index is provided (where necessary)</t>
    </r>
    <r>
      <rPr>
        <sz val="10"/>
        <rFont val="Arial"/>
        <family val="0"/>
      </rPr>
      <t xml:space="preserve">
The sitemap might be part of the header or footer and should ideally be available from every page on the site.</t>
    </r>
  </si>
  <si>
    <t>Very low</t>
  </si>
  <si>
    <r>
      <t>The search interface is appropriate to meet user goals</t>
    </r>
    <r>
      <rPr>
        <sz val="10"/>
        <rFont val="Arial"/>
        <family val="0"/>
      </rPr>
      <t xml:space="preserve">
For example users are able to filter search results, an advanced search is available (if necessary) and common search conventions such as quotation marks (") and natural language searches are handled.</t>
    </r>
  </si>
  <si>
    <r>
      <t>Search results are relevant, comprehensive, precise, and well displayed</t>
    </r>
    <r>
      <rPr>
        <sz val="10"/>
        <rFont val="Arial"/>
        <family val="0"/>
      </rPr>
      <t xml:space="preserve">
It should be easy for users to see what has been returned, to work out why something has been returned and to determine how many results there are.</t>
    </r>
  </si>
  <si>
    <t>Prompt and appropriate feedback is given (e.g. following a successful or unsuccessful action).</t>
  </si>
  <si>
    <t>Common user errors (e.g. missing fields, invalid formats, invalid selections) have been taken into consideration and where possible prevented.</t>
  </si>
  <si>
    <r>
      <t>Prompt and  appropriate feedback is given</t>
    </r>
    <r>
      <rPr>
        <sz val="10"/>
        <rFont val="Arial"/>
        <family val="0"/>
      </rPr>
      <t xml:space="preserve">
For example, a confirmation message is shown following a successful transaction, input errors are promptly highlighted and it's made clear to users when a page has been updated.</t>
    </r>
  </si>
  <si>
    <r>
      <t>Users can easily give feedback</t>
    </r>
    <r>
      <rPr>
        <sz val="10"/>
        <rFont val="Arial"/>
        <family val="0"/>
      </rPr>
      <t xml:space="preserve">
For example, via email or an online feedback / contact us form. There should be an indication of how long users can expect to wait for a response if a query has been made.</t>
    </r>
  </si>
  <si>
    <r>
      <t>Required and optional form fields are clearly indicated (e.g. using text or '*')</t>
    </r>
    <r>
      <rPr>
        <sz val="10"/>
        <rFont val="Arial"/>
        <family val="0"/>
      </rPr>
      <t xml:space="preserve">
Where most fields are required the optional fields should be identified and when most fields are optional the required fields should be identified.</t>
    </r>
  </si>
  <si>
    <r>
      <t xml:space="preserve">Error messages are concise, written in easy to understand language and describe what's occurred and what action is necessary
</t>
    </r>
    <r>
      <rPr>
        <sz val="10"/>
        <rFont val="Arial"/>
        <family val="0"/>
      </rPr>
      <t>Errors should avoid using very technical terms or jargon and should be written from the user's perspective.</t>
    </r>
  </si>
  <si>
    <r>
      <t>Users are able to easily recover (i.e. not have to start again) from errors</t>
    </r>
    <r>
      <rPr>
        <sz val="10"/>
        <rFont val="Arial"/>
        <family val="0"/>
      </rPr>
      <t xml:space="preserve">
For example, users might be able to re-edit and resubmit a form or enter a different value.</t>
    </r>
  </si>
  <si>
    <r>
      <t>Links to other useful and relevant content (e.g. related pages, external websites or documents) are available and shown in context</t>
    </r>
    <r>
      <rPr>
        <sz val="10"/>
        <rFont val="Arial"/>
        <family val="0"/>
      </rPr>
      <t xml:space="preserve">
For example there might be links from an article to related articles, related content or related external websites.</t>
    </r>
  </si>
  <si>
    <r>
      <t>Language, terminology and tone used is appropriate and readily understood by the target audience</t>
    </r>
    <r>
      <rPr>
        <sz val="10"/>
        <rFont val="Arial"/>
        <family val="0"/>
      </rPr>
      <t xml:space="preserve">
Jargon should be kept to a minimum and plain language should be used where ever possible.</t>
    </r>
  </si>
  <si>
    <r>
      <t>Text and content is legible and scanable, with good typography and visual contrast</t>
    </r>
    <r>
      <rPr>
        <sz val="10"/>
        <rFont val="Arial"/>
        <family val="0"/>
      </rPr>
      <t xml:space="preserve">
Users should be able to quickly scan headers and body text, in order to get an overview of what's available.</t>
    </r>
  </si>
  <si>
    <r>
      <t>Online help is concise, easy to read and written in easy to understand language</t>
    </r>
    <r>
      <rPr>
        <sz val="10"/>
        <rFont val="Arial"/>
        <family val="0"/>
      </rPr>
      <t xml:space="preserve">
Help should cover the essentials without providing excessive detail and shouldn't use jargon or technical terminology that isn't likely to be understood by users.</t>
    </r>
  </si>
  <si>
    <r>
      <t>Errors and reliability issues don't inhibit the user experience</t>
    </r>
    <r>
      <rPr>
        <sz val="10"/>
        <rFont val="Arial"/>
        <family val="0"/>
      </rPr>
      <t xml:space="preserve">
Sites and applications should be free of bugs and shouldn't have any broken links.</t>
    </r>
  </si>
  <si>
    <r>
      <t>Features and functionality meet common user goals and objectives</t>
    </r>
    <r>
      <rPr>
        <sz val="10"/>
        <rFont val="Arial"/>
        <family val="0"/>
      </rPr>
      <t xml:space="preserve">
Key and common user goals and objectives (e.g. carry out some transaction, find some information, carry out some research etc…) should have been identified and addressed. Ideally the site or application should allow users to meet all of their key goals and objectives.</t>
    </r>
  </si>
  <si>
    <r>
      <t>Features and functionality support users desired workflows</t>
    </r>
    <r>
      <rPr>
        <sz val="10"/>
        <rFont val="Arial"/>
        <family val="0"/>
      </rPr>
      <t xml:space="preserve">
The site or application should support or at least be compatible with the way that users wish to work. For example, users might want to be able to carry out bulk transactions or be able to save and return to their work. </t>
    </r>
  </si>
  <si>
    <r>
      <t>Calls to action (e.g. register, add to basket, submit) are clear, well labelled and appear clickable</t>
    </r>
    <r>
      <rPr>
        <sz val="10"/>
        <rFont val="Arial"/>
        <family val="0"/>
      </rPr>
      <t xml:space="preserve">
Possible actions should always be clear and the primary call to action (i.e. the most common or desirable user action) should stand out on the page or screen.</t>
    </r>
  </si>
  <si>
    <r>
      <t>Users can easily access the site or application</t>
    </r>
    <r>
      <rPr>
        <sz val="10"/>
        <rFont val="Arial"/>
        <family val="0"/>
      </rPr>
      <t xml:space="preserve">
For example, the URL is predictable and is returned by search engines. If a user attempts to find the site via a search engine, it should ideally be returned on the first page of search results for likely queries.</t>
    </r>
  </si>
  <si>
    <r>
      <t>The navigational scheme is easy to find, intuitive and consistent</t>
    </r>
    <r>
      <rPr>
        <sz val="10"/>
        <rFont val="Arial"/>
        <family val="0"/>
      </rPr>
      <t xml:space="preserve">
Users should be able to very easily locate and use the navigational scheme (e.g. left hand menu, top menu, tabbed menu), and it should not be significantly different across the site or application (unless a decision has been made to specifically differentiate a given section or area).</t>
    </r>
  </si>
  <si>
    <r>
      <t>The navigation has sufficient flexibility to allow users to navigate by their desired means</t>
    </r>
    <r>
      <rPr>
        <sz val="10"/>
        <rFont val="Arial"/>
        <family val="0"/>
      </rPr>
      <t xml:space="preserve">
For example a user might want to be able to search for an item or browse by size, name or type. Although not all user preferences can or indeed should be addressed, the most useful and common navigational means should be supported.</t>
    </r>
  </si>
  <si>
    <r>
      <t>The site or application structure is clear, easily understood and addresses common user goals</t>
    </r>
    <r>
      <rPr>
        <sz val="10"/>
        <rFont val="Arial"/>
        <family val="0"/>
      </rPr>
      <t xml:space="preserve">
For example, gathering information, submitting data, carrying out research. Users should be able to work out where they need to go to carry out common user goals and be able to quickly gain an understanding of how the site or application is structured.</t>
    </r>
  </si>
  <si>
    <r>
      <t>Links are clear, descriptive and well labelled</t>
    </r>
    <r>
      <rPr>
        <sz val="10"/>
        <rFont val="Arial"/>
        <family val="0"/>
      </rPr>
      <t xml:space="preserve">
Links should be clearly 'clickable' (e.g. underlined or colourised) and it should be clear to users where any given link goes to. Non-descriptive links such as 'click here' should be avoided and any links going to an external website or opening a new window should be identified as such.</t>
    </r>
  </si>
  <si>
    <r>
      <t>A consistent, easy to find and easy to use search function is available throughout</t>
    </r>
    <r>
      <rPr>
        <sz val="10"/>
        <rFont val="Arial"/>
        <family val="0"/>
      </rPr>
      <t xml:space="preserve">
The search function (where required) should be directly available from most pages on the site or application and should be consistently positioned (e.g. top left, top right or top centre).</t>
    </r>
  </si>
  <si>
    <r>
      <t>The search facility deals well with common searches, misspellings and abbreviations</t>
    </r>
    <r>
      <rPr>
        <sz val="10"/>
        <rFont val="Arial"/>
        <family val="0"/>
      </rPr>
      <t xml:space="preserve">
Ideally synonyms (e.g. 'coat' should also match 'jacket') should mean that logical and appropriate search results are returned for common user queries. Popular search results (e.g. top matches) should also be identified for common queries.</t>
    </r>
  </si>
  <si>
    <r>
      <t>Users can easily undo, go back and change, or cancel actions</t>
    </r>
    <r>
      <rPr>
        <sz val="10"/>
        <rFont val="Arial"/>
        <family val="0"/>
      </rPr>
      <t xml:space="preserve">
If an action can not be undo then users should at least be given the chance to confirm an action before committing (e.g. before placing an order). For example, users can return to a step and change their options or dynamically change a value without having to start again. Where an action can't be undone (e.g. a deletion), this should be made clear to users.</t>
    </r>
  </si>
  <si>
    <r>
      <t>Complex forms and processes are broken up into readily understood steps and sections</t>
    </r>
    <r>
      <rPr>
        <sz val="10"/>
        <rFont val="Arial"/>
        <family val="0"/>
      </rPr>
      <t xml:space="preserve">
For example, a checkout process might be broken up in to 'address', 'delivery options', 'payment' and 'confirmation'. Where a process is used a progress indicator is present with clear numbers or named stages.</t>
    </r>
  </si>
  <si>
    <r>
      <t>A minimal amount of information is requested and where necessary justification is given for asking for information</t>
    </r>
    <r>
      <rPr>
        <sz val="10"/>
        <rFont val="Arial"/>
        <family val="0"/>
      </rPr>
      <t xml:space="preserve">
For example a site might outline that a telephone number is required in case there is an issue with a transaction. Users shouldn't be asked for extraneous information and where possible information should be auto populated (e.g. postcode lookup, code lookup) to keep input to a minimum.</t>
    </r>
  </si>
  <si>
    <r>
      <t>Appropriate input fields are used and required formats are indicated</t>
    </r>
    <r>
      <rPr>
        <sz val="10"/>
        <rFont val="Arial"/>
        <family val="0"/>
      </rPr>
      <t xml:space="preserve">
Appropriate input fields might include calendar for date selection, drop downs for selection and radio button for small selections. Text might be used to indicate the required format or an example might be provided. Field lengths should correspond to the expected input so for example an email input field should be long, where as an initials input field should be very short.</t>
    </r>
  </si>
  <si>
    <r>
      <t>Help and instructions (e.g. examples, information required) are provided where necessary</t>
    </r>
    <r>
      <rPr>
        <sz val="10"/>
        <rFont val="Arial"/>
        <family val="0"/>
      </rPr>
      <t xml:space="preserve">
Where input is non trivial or is likely to require some explanation this should be provided. Where a-lot of explanation is necessary a link to a page outlining what is required should be provided.</t>
    </r>
  </si>
  <si>
    <r>
      <t>Errors are clear, easily identified and appear in appropriate locations</t>
    </r>
    <r>
      <rPr>
        <sz val="10"/>
        <rFont val="Arial"/>
        <family val="0"/>
      </rPr>
      <t xml:space="preserve">
Errors should be immediately apparent to users and ideally be located close to the offending input or function (e.g. adjacent to an input entry field). Inputs causing an error should be highlighted, together with an explanation for the error.</t>
    </r>
  </si>
  <si>
    <r>
      <t>Common user errors have been taken into consideration and where possible prevented</t>
    </r>
    <r>
      <rPr>
        <sz val="10"/>
        <rFont val="Arial"/>
        <family val="0"/>
      </rPr>
      <t xml:space="preserve">
Common user errors might be missing fields, invalid formats and invalid selections. For example, fields might limit input to particular a format (e.g. numbers only) or only become available once certain criteria have been met. JavaScript might also be utilised to provide immediate feedback for common formatting errors or errors caused by missing fields.</t>
    </r>
  </si>
  <si>
    <t>[Enter product name]</t>
  </si>
  <si>
    <t>Usability guidelines</t>
  </si>
  <si>
    <t>and</t>
  </si>
  <si>
    <t>less than</t>
  </si>
  <si>
    <t>between</t>
  </si>
  <si>
    <t>more than</t>
  </si>
  <si>
    <r>
      <t>Content available (e.g. text, images, video, audio) is appropriate and sufficiently relevant, and detailed to meet user goals</t>
    </r>
    <r>
      <rPr>
        <sz val="10"/>
        <rFont val="Arial"/>
        <family val="0"/>
      </rPr>
      <t xml:space="preserve">
Content should also be appropriately formatted, so for example videos and audio should be directly playable (i.e. shouldn't need to be downloaded to be played) and images should be of a sufficient quality.</t>
    </r>
  </si>
  <si>
    <r>
      <t>Terms, language and tone used are consistent (e.g. the same term is used throughout)</t>
    </r>
    <r>
      <rPr>
        <sz val="10"/>
        <rFont val="Arial"/>
        <family val="0"/>
      </rPr>
      <t xml:space="preserve">
Capitalisation (e.g. 'Main title'; 'Main Title'; 'MAIN TITLE') and grammar should be consistent, together with the use of formal or informal terms (e.g. could not vs couldn't; what's vs what is etc...).</t>
    </r>
  </si>
  <si>
    <r>
      <t>Online help is provided and is suitable for the user base</t>
    </r>
    <r>
      <rPr>
        <sz val="10"/>
        <rFont val="Arial"/>
        <family val="0"/>
      </rPr>
      <t xml:space="preserve">
Help should be written in easy to understand language and only uses recognised terms. Users should be able to easily find and access help and where appropriate contextual help should be available, such as help for a specific page, feature or process.</t>
    </r>
  </si>
  <si>
    <r>
      <t>Accessing online help does not impede users</t>
    </r>
    <r>
      <rPr>
        <sz val="10"/>
        <rFont val="Arial"/>
        <family val="0"/>
      </rPr>
      <t xml:space="preserve">
Users should be able to resume work where they left off after accessing help. Ideally help should be available directly on a page or using a new window. If help is provided in the form of a document, it should be formatted for the  web (e.g. PDF, rather than a Word document).</t>
    </r>
  </si>
  <si>
    <r>
      <t>Users can easily get further help (e.g. telephone or email address)</t>
    </r>
    <r>
      <rPr>
        <sz val="10"/>
        <rFont val="Arial"/>
        <family val="0"/>
      </rPr>
      <t xml:space="preserve">
If a telephone help number is provided the hours of operation should be shown. If an email address or online form is provided, an indication should be given of how long a response is likely to take (e.g. within the next 24 hrs).</t>
    </r>
  </si>
  <si>
    <r>
      <t>Site or application performance doesn't inhibit the user experience (e.g. slow page downloads, long delays)</t>
    </r>
    <r>
      <rPr>
        <sz val="10"/>
        <rFont val="Arial"/>
        <family val="0"/>
      </rPr>
      <t xml:space="preserve">
Web page downloads shouldn't take longer than 5 seconds and on page interactions (e.g. using an application or AJAX functionality) shouldn't take any longer than 1 second to respond. Interactions taking longer than 1 second to respond should provide suitable feedback to show that something is taking place (e.g. an hour glass or swirling graphic).</t>
    </r>
  </si>
  <si>
    <r>
      <t>Possible user configurations (e.g. browsers, resolutions, computer specs) are supported</t>
    </r>
    <r>
      <rPr>
        <sz val="10"/>
        <rFont val="Arial"/>
        <family val="0"/>
      </rPr>
      <t xml:space="preserve">
Websites should be usable at a 800x600 screen resolution and should work with the most common browsers (IE, Firefox, Opera, Chrome etc…). Applications should be usable with common computer specifications (operation system, memory, available disk space) and screen resolutions (e.g. 800x600, 1025x768).</t>
    </r>
  </si>
  <si>
    <t>Forms</t>
  </si>
  <si>
    <t>Performance</t>
  </si>
  <si>
    <t>N/A</t>
  </si>
  <si>
    <t>Very poor</t>
  </si>
  <si>
    <t>Poor</t>
  </si>
  <si>
    <t>Moderate</t>
  </si>
  <si>
    <t>Good</t>
  </si>
  <si>
    <t>Excellent</t>
  </si>
  <si>
    <t>Enter score</t>
  </si>
  <si>
    <t>Navigation</t>
  </si>
  <si>
    <t>Search</t>
  </si>
  <si>
    <t>Errors</t>
  </si>
  <si>
    <t>Content &amp; text</t>
  </si>
  <si>
    <t>Help</t>
  </si>
  <si>
    <t>Score</t>
  </si>
  <si>
    <t>Out of</t>
  </si>
  <si>
    <t>Rating
(0 - 5)</t>
  </si>
  <si>
    <t>Weighting 
(out of 5)</t>
  </si>
  <si>
    <t>Weighting ratio</t>
  </si>
  <si>
    <t>Rating</t>
  </si>
  <si>
    <t>Control &amp; feedback</t>
  </si>
  <si>
    <t>Features &amp; functionality</t>
  </si>
  <si>
    <t>Hover over a guideline for more information, examples of good practice and importance to the overall user experience.</t>
  </si>
  <si>
    <t>Features and functionality meet common user goals and objectives.</t>
  </si>
  <si>
    <t>Features and functionality support users desired workflows.</t>
  </si>
  <si>
    <t>Users are adequately supported according to their level of expertise (e.g. short cuts for expert users, help and instructions for novice users).</t>
  </si>
  <si>
    <t>Call to actions (e.g. register, add to basket, submit) are clear, well labelled and appear clickable.</t>
  </si>
  <si>
    <t>Users can easily access the site or application (e.g. the URL is predictable and is returned by search engines).</t>
  </si>
  <si>
    <t>The navigational scheme (e.g. menu) is easy to find, intuitive and consistent.</t>
  </si>
  <si>
    <t>Browser standard functions (e.g. 'back', 'forward', 'bookmark') are supported.</t>
  </si>
  <si>
    <t>The current location is clearly indicated (e.g. breadcrumb, highlighted menu item).</t>
  </si>
  <si>
    <t>Users can easily get back to the homepage or a relevant start point.</t>
  </si>
  <si>
    <t>A clear and well structure site map or index is provided (where necessary).</t>
  </si>
  <si>
    <t>A consitent, easy to find and easy to use search function is available throughout (where desirable).</t>
  </si>
  <si>
    <t>The search interface is appropriate to meet user goals (e.g. multi-parameter, prioritised results, filtering search results).</t>
  </si>
  <si>
    <t>The search facility deals well with common searchs (e.g. showing most popular results), misspellings and abbreviations.</t>
  </si>
  <si>
    <t>Search results are relevant, comprehensive, precise, and well displayed.</t>
  </si>
  <si>
    <t>Users can easily give feedback (e.g. via email or an online feedback / contact us form).</t>
  </si>
  <si>
    <t>A minimal amount of information is requested and where required justification is given for asking for information (e.g. date of birth, telephone number).</t>
  </si>
  <si>
    <t>Required and optional form fields are clearly indicated.</t>
  </si>
  <si>
    <t>Appropriate input fields (e.g. calendar for date selection, drop down for selection) are used and required formats are indicated.</t>
  </si>
  <si>
    <t>Help and instructions (e.g. examples, information required) are provided where necessary.</t>
  </si>
  <si>
    <t>Error messages are concise, written in easy to understand language and describe what's occurred and what action is necessary.</t>
  </si>
  <si>
    <t>Users are able to easily recover (i.e. not have to start again) from errors.</t>
  </si>
  <si>
    <t>Content available (e.g. text, images, video) is appropriate and sufficiently relevant, and detailed to meet user goals.</t>
  </si>
  <si>
    <t>Links to other useful and relevant content (e.g. related pages or external websites) are available and shown in context.</t>
  </si>
  <si>
    <t>Terms, language and tone used are consitent (e.g. the same term is used throughout).</t>
  </si>
  <si>
    <t>Online help is concise, easy to read and written in easy to understand language.</t>
  </si>
  <si>
    <t>Accessing online help does not impede users (i.e. they can can resume work where they left off after accessing help).</t>
  </si>
  <si>
    <t>Users can easily get further help (e.g. telephone or email address).</t>
  </si>
  <si>
    <t>Site or application performance doesn't inhibit the user experience (e.g. slow page downloads, long delays).</t>
  </si>
  <si>
    <t>Errors and reliabilty issues don't inhibit the user experience.</t>
  </si>
  <si>
    <t>Possible user configurations (e.g. browsers, resolutions, computer specs) are supported.</t>
  </si>
  <si>
    <t>Comments</t>
  </si>
  <si>
    <t>Very Poor</t>
  </si>
  <si>
    <t>Frequently-used tasks are readily available (e.g. easily accessible from the homepage) and well supported (e.g. short cuts are available).</t>
  </si>
  <si>
    <t>Users can easily undo, go back and change or cancel actions; or are at least given the chance to confirm an action before commiting (e.g. before placing an order).</t>
  </si>
  <si>
    <t>Complex forms and processes are broken up into readily understood steps and sections. Where a process is used a progress indicator is present with clear numbers or named stages.</t>
  </si>
  <si>
    <t>Errors are clear, easily identifiable and appear in appropriate location (e.g. adjacent to data entry field, adjacent to form, etc.).</t>
  </si>
  <si>
    <t>Language, terminology and tone used is appropriate and readily understood by the target audience.</t>
  </si>
  <si>
    <t>Text and content is legible and scanable, with good typography and visual contrast.</t>
  </si>
  <si>
    <t>Online help is provided and is suitable for the user base (e.g. is written in easy to understand langugage and only uses recognised terms). Where appropriate contextual help is provided.</t>
  </si>
  <si>
    <t>Links are clear, descriptive and and well labelled.</t>
  </si>
  <si>
    <t>The site or application structure is clear, easily understood and addresses common user goals.</t>
  </si>
  <si>
    <t>Homepage / starting page</t>
  </si>
  <si>
    <t>The Homepage / starting page provides a clear snapshot and overview of the content, features and functionality available.</t>
  </si>
  <si>
    <t>The home page / starting page is effective in orienting and directing users to their desired information and tasks.</t>
  </si>
  <si>
    <t>The homepage / starting page layout is clear and uncluttered with sufficient 'white space'.</t>
  </si>
  <si>
    <r>
      <t>The Homepage / starting page provides a clear snapshot and overview of the content, features and functionality available</t>
    </r>
    <r>
      <rPr>
        <sz val="10"/>
        <rFont val="Arial"/>
        <family val="0"/>
      </rPr>
      <t xml:space="preserve">
For example, an introduction and overview of the site is provided together with section snapshots and example content.</t>
    </r>
  </si>
  <si>
    <r>
      <t>The homepage / starting page is effective in orienting and directing users to their desired information and tasks</t>
    </r>
    <r>
      <rPr>
        <sz val="10"/>
        <rFont val="Arial"/>
        <family val="0"/>
      </rPr>
      <t xml:space="preserve">
Users should be able to work out where they need to go to complete a given task (e.g. carry out some research, complete a transaction).</t>
    </r>
  </si>
  <si>
    <r>
      <t xml:space="preserve">The homepage / starting page layout is clear and uncluttered with sufficient 'white space'
</t>
    </r>
    <r>
      <rPr>
        <sz val="10"/>
        <rFont val="Arial"/>
        <family val="0"/>
      </rPr>
      <t>Users should be able to quickly scan the homepage and make sense of both the content available and of how the site is structured.</t>
    </r>
  </si>
  <si>
    <t>N/A = not applicable or can't be assessed</t>
  </si>
  <si>
    <t>Optional - Provide a short rational for the score, such as a description of the issues found; examples of good practice and the likely impact for users.</t>
  </si>
  <si>
    <t xml:space="preserve">The navigation has sufficient flexibility to allow users to navigate by their desired means (e.g. searching, browse by type, browse by name, most recent etc…). </t>
  </si>
  <si>
    <t>Rating ranges</t>
  </si>
  <si>
    <t>Usability review</t>
  </si>
  <si>
    <t>Rating below</t>
  </si>
  <si>
    <t>Overall usability score (out of 100)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</si>
</sst>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0">
    <font>
      <sz val="10"/>
      <name val="Arial"/>
      <family val="0"/>
    </font>
    <font>
      <sz val="8"/>
      <name val="Arial"/>
      <family val="0"/>
    </font>
    <font>
      <b/>
      <sz val="10"/>
      <color indexed="18"/>
      <name val="Arial"/>
      <family val="2"/>
    </font>
    <font>
      <b/>
      <sz val="10"/>
      <name val="Arial"/>
      <family val="2"/>
    </font>
    <font>
      <sz val="10"/>
      <name val="Bliss 2 Medium"/>
      <family val="3"/>
    </font>
    <font>
      <b/>
      <sz val="10"/>
      <color indexed="18"/>
      <name val="Bliss 2 Medium"/>
      <family val="3"/>
    </font>
    <font>
      <sz val="10"/>
      <color indexed="18"/>
      <name val="Bliss 2 Regular"/>
      <family val="3"/>
    </font>
    <font>
      <u val="single"/>
      <sz val="10"/>
      <color indexed="12"/>
      <name val="Arial"/>
      <family val="0"/>
    </font>
    <font>
      <u val="single"/>
      <sz val="10"/>
      <color indexed="36"/>
      <name val="Arial"/>
      <family val="0"/>
    </font>
    <font>
      <sz val="18"/>
      <color indexed="9"/>
      <name val="Arial"/>
      <family val="0"/>
    </font>
    <font>
      <b/>
      <sz val="16"/>
      <color indexed="23"/>
      <name val="Arial"/>
      <family val="2"/>
    </font>
    <font>
      <b/>
      <sz val="12"/>
      <color indexed="23"/>
      <name val="Arial"/>
      <family val="2"/>
    </font>
    <font>
      <sz val="14"/>
      <color indexed="9"/>
      <name val="Arial"/>
      <family val="2"/>
    </font>
    <font>
      <b/>
      <sz val="14"/>
      <color indexed="9"/>
      <name val="Bliss 2 Medium"/>
      <family val="0"/>
    </font>
    <font>
      <sz val="10"/>
      <color indexed="63"/>
      <name val="Arial"/>
      <family val="0"/>
    </font>
    <font>
      <b/>
      <sz val="14"/>
      <color indexed="9"/>
      <name val="Arial"/>
      <family val="2"/>
    </font>
    <font>
      <sz val="10"/>
      <color indexed="22"/>
      <name val="Arial"/>
      <family val="0"/>
    </font>
    <font>
      <i/>
      <sz val="10"/>
      <color indexed="22"/>
      <name val="Arial"/>
      <family val="0"/>
    </font>
    <font>
      <sz val="10"/>
      <color indexed="9"/>
      <name val="Arial"/>
      <family val="0"/>
    </font>
    <font>
      <b/>
      <sz val="16"/>
      <color indexed="18"/>
      <name val="Arial"/>
      <family val="2"/>
    </font>
    <font>
      <sz val="10"/>
      <color indexed="23"/>
      <name val="Arial"/>
      <family val="0"/>
    </font>
    <font>
      <b/>
      <sz val="10"/>
      <name val="Bliss 2 Medium"/>
      <family val="0"/>
    </font>
    <font>
      <i/>
      <sz val="8"/>
      <name val="Arial"/>
      <family val="0"/>
    </font>
    <font>
      <sz val="8"/>
      <name val="Tahoma"/>
      <family val="0"/>
    </font>
    <font>
      <sz val="8"/>
      <color indexed="18"/>
      <name val="Arial"/>
      <family val="2"/>
    </font>
    <font>
      <b/>
      <sz val="8"/>
      <name val="Tahoma"/>
      <family val="2"/>
    </font>
    <font>
      <b/>
      <sz val="8"/>
      <color indexed="63"/>
      <name val="Arial"/>
      <family val="2"/>
    </font>
    <font>
      <sz val="8"/>
      <color indexed="63"/>
      <name val="Arial"/>
      <family val="2"/>
    </font>
    <font>
      <b/>
      <sz val="10"/>
      <color indexed="63"/>
      <name val="Arial"/>
      <family val="2"/>
    </font>
    <font>
      <b/>
      <sz val="8"/>
      <name val="Arial"/>
      <family val="2"/>
    </font>
  </fonts>
  <fills count="3">
    <fill>
      <patternFill/>
    </fill>
    <fill>
      <patternFill patternType="gray125"/>
    </fill>
    <fill>
      <patternFill patternType="solid">
        <fgColor indexed="63"/>
        <bgColor indexed="64"/>
      </patternFill>
    </fill>
  </fills>
  <borders count="15">
    <border>
      <left/>
      <right/>
      <top/>
      <bottom/>
      <diagonal/>
    </border>
    <border>
      <left style="medium"/>
      <right style="medium"/>
      <top style="medium"/>
      <bottom style="medium"/>
    </border>
    <border>
      <left style="thin">
        <color indexed="22"/>
      </left>
      <right style="thin">
        <color indexed="22"/>
      </right>
      <top style="thin">
        <color indexed="22"/>
      </top>
      <bottom style="thin">
        <color indexed="22"/>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color indexed="9"/>
      </left>
      <right style="medium">
        <color indexed="9"/>
      </right>
      <top style="medium">
        <color indexed="9"/>
      </top>
      <bottom style="medium">
        <color indexed="9"/>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4" fillId="0" borderId="0" xfId="0" applyFont="1" applyAlignment="1">
      <alignment horizontal="center"/>
    </xf>
    <xf numFmtId="0" fontId="0" fillId="0" borderId="0" xfId="0"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0" fillId="0" borderId="0" xfId="0" applyAlignment="1" applyProtection="1">
      <alignment horizontal="righ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Fill="1" applyAlignment="1" applyProtection="1">
      <alignment/>
      <protection/>
    </xf>
    <xf numFmtId="0" fontId="0" fillId="0" borderId="0" xfId="0" applyFont="1" applyAlignment="1">
      <alignment/>
    </xf>
    <xf numFmtId="0" fontId="0" fillId="0" borderId="0" xfId="0" applyAlignment="1" applyProtection="1">
      <alignment vertical="top" wrapText="1"/>
      <protection/>
    </xf>
    <xf numFmtId="0" fontId="6" fillId="0" borderId="0" xfId="0" applyFont="1" applyAlignment="1" applyProtection="1">
      <alignment horizontal="right"/>
      <protection/>
    </xf>
    <xf numFmtId="0" fontId="0" fillId="0" borderId="0" xfId="0" applyBorder="1" applyAlignment="1">
      <alignment/>
    </xf>
    <xf numFmtId="0" fontId="0" fillId="0" borderId="0" xfId="0" applyFill="1" applyBorder="1" applyAlignment="1" applyProtection="1">
      <alignment horizontal="left" vertical="top" wrapText="1"/>
      <protection/>
    </xf>
    <xf numFmtId="0" fontId="0" fillId="0" borderId="0" xfId="0" applyFill="1" applyBorder="1" applyAlignment="1">
      <alignment horizontal="left" vertical="top" wrapText="1"/>
    </xf>
    <xf numFmtId="0" fontId="0" fillId="0" borderId="0" xfId="0" applyAlignment="1" applyProtection="1">
      <alignment horizontal="right"/>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0" fillId="0" borderId="0" xfId="0" applyAlignment="1" applyProtection="1">
      <alignment vertical="center"/>
      <protection/>
    </xf>
    <xf numFmtId="0" fontId="18" fillId="0" borderId="0" xfId="0" applyFont="1" applyFill="1" applyBorder="1" applyAlignment="1" applyProtection="1">
      <alignment horizontal="left" vertical="top" wrapText="1"/>
      <protection/>
    </xf>
    <xf numFmtId="0" fontId="16" fillId="0" borderId="0" xfId="0" applyFont="1" applyAlignment="1" applyProtection="1">
      <alignment horizontal="right" vertical="top"/>
      <protection/>
    </xf>
    <xf numFmtId="0" fontId="16" fillId="0" borderId="0" xfId="0" applyFont="1" applyAlignment="1" applyProtection="1">
      <alignment horizontal="right"/>
      <protection/>
    </xf>
    <xf numFmtId="9" fontId="16" fillId="0" borderId="0" xfId="0" applyNumberFormat="1" applyFont="1" applyAlignment="1" applyProtection="1">
      <alignment horizontal="right"/>
      <protection/>
    </xf>
    <xf numFmtId="0" fontId="16" fillId="0" borderId="0" xfId="0" applyFont="1" applyAlignment="1" applyProtection="1">
      <alignment/>
      <protection/>
    </xf>
    <xf numFmtId="0" fontId="16" fillId="0" borderId="0" xfId="0" applyFont="1" applyAlignment="1" applyProtection="1">
      <alignment/>
      <protection/>
    </xf>
    <xf numFmtId="0" fontId="16" fillId="0" borderId="0" xfId="0" applyFont="1" applyFill="1" applyBorder="1" applyAlignment="1" applyProtection="1">
      <alignment horizontal="right" wrapText="1"/>
      <protection/>
    </xf>
    <xf numFmtId="9"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vertical="top" wrapText="1"/>
      <protection/>
    </xf>
    <xf numFmtId="0" fontId="16" fillId="0" borderId="0" xfId="0" applyFont="1" applyFill="1" applyBorder="1" applyAlignment="1" applyProtection="1">
      <alignment horizontal="left" vertical="top" wrapText="1"/>
      <protection/>
    </xf>
    <xf numFmtId="0" fontId="17" fillId="0" borderId="0" xfId="0" applyFont="1" applyAlignment="1" applyProtection="1">
      <alignment horizontal="right"/>
      <protection/>
    </xf>
    <xf numFmtId="0" fontId="17" fillId="0" borderId="0" xfId="0" applyFont="1" applyAlignment="1" applyProtection="1">
      <alignment/>
      <protection/>
    </xf>
    <xf numFmtId="0" fontId="18" fillId="0" borderId="0" xfId="0" applyFont="1" applyFill="1" applyBorder="1" applyAlignment="1" applyProtection="1">
      <alignment/>
      <protection/>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horizontal="left" vertical="top"/>
      <protection/>
    </xf>
    <xf numFmtId="0" fontId="14" fillId="0" borderId="0" xfId="0" applyFont="1" applyAlignment="1">
      <alignment/>
    </xf>
    <xf numFmtId="0" fontId="14" fillId="0" borderId="0" xfId="0" applyFont="1" applyFill="1" applyBorder="1" applyAlignment="1">
      <alignment horizontal="left" vertical="top" wrapText="1"/>
    </xf>
    <xf numFmtId="0" fontId="14" fillId="0" borderId="0" xfId="0" applyFont="1" applyFill="1" applyBorder="1" applyAlignment="1" applyProtection="1">
      <alignment vertical="top" wrapText="1"/>
      <protection locked="0"/>
    </xf>
    <xf numFmtId="0" fontId="14" fillId="0" borderId="0" xfId="0" applyFont="1" applyBorder="1" applyAlignment="1">
      <alignment/>
    </xf>
    <xf numFmtId="0" fontId="0" fillId="0" borderId="0" xfId="0" applyAlignment="1" applyProtection="1">
      <alignment vertical="top"/>
      <protection/>
    </xf>
    <xf numFmtId="0" fontId="0" fillId="0" borderId="0" xfId="0" applyAlignment="1" applyProtection="1">
      <alignment vertical="top"/>
      <protection locked="0"/>
    </xf>
    <xf numFmtId="9" fontId="16" fillId="0" borderId="0" xfId="0" applyNumberFormat="1" applyFont="1" applyAlignment="1" applyProtection="1">
      <alignment horizontal="right" vertical="top"/>
      <protection/>
    </xf>
    <xf numFmtId="0" fontId="16" fillId="0" borderId="0" xfId="0" applyFont="1" applyAlignment="1" applyProtection="1">
      <alignment vertical="top"/>
      <protection/>
    </xf>
    <xf numFmtId="0" fontId="0" fillId="0" borderId="0" xfId="0" applyAlignment="1">
      <alignment vertical="top"/>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center" vertical="center"/>
      <protection locked="0"/>
    </xf>
    <xf numFmtId="0" fontId="0" fillId="0" borderId="0" xfId="0" applyBorder="1" applyAlignment="1" applyProtection="1">
      <alignment/>
      <protection/>
    </xf>
    <xf numFmtId="0" fontId="0" fillId="0" borderId="0" xfId="0" applyBorder="1" applyAlignment="1" applyProtection="1">
      <alignment/>
      <protection locked="0"/>
    </xf>
    <xf numFmtId="0" fontId="18" fillId="0" borderId="0" xfId="0" applyFont="1" applyAlignment="1" applyProtection="1">
      <alignment/>
      <protection/>
    </xf>
    <xf numFmtId="0" fontId="0" fillId="0" borderId="0" xfId="0" applyAlignment="1">
      <alignment wrapText="1"/>
    </xf>
    <xf numFmtId="0" fontId="0" fillId="0" borderId="0" xfId="0" applyAlignment="1">
      <alignment/>
    </xf>
    <xf numFmtId="0" fontId="20" fillId="0" borderId="0" xfId="0" applyFont="1" applyAlignment="1">
      <alignment horizontal="left" vertical="top"/>
    </xf>
    <xf numFmtId="0" fontId="16" fillId="0" borderId="0" xfId="0" applyFont="1" applyBorder="1" applyAlignment="1" applyProtection="1">
      <alignment horizontal="right" vertical="top"/>
      <protection/>
    </xf>
    <xf numFmtId="0" fontId="16" fillId="0" borderId="0" xfId="0" applyFont="1" applyBorder="1" applyAlignment="1" applyProtection="1">
      <alignment horizontal="right" vertical="top" wrapText="1"/>
      <protection/>
    </xf>
    <xf numFmtId="0" fontId="0" fillId="0" borderId="0" xfId="0" applyFill="1" applyAlignment="1" applyProtection="1">
      <alignment horizontal="left"/>
      <protection/>
    </xf>
    <xf numFmtId="0" fontId="21" fillId="0" borderId="1" xfId="0" applyFont="1" applyBorder="1" applyAlignment="1" applyProtection="1">
      <alignment horizontal="center" vertical="center"/>
      <protection locked="0"/>
    </xf>
    <xf numFmtId="0" fontId="22" fillId="0" borderId="1" xfId="0" applyFont="1" applyBorder="1" applyAlignment="1" applyProtection="1">
      <alignment horizontal="left" vertical="top" wrapText="1"/>
      <protection locked="0"/>
    </xf>
    <xf numFmtId="168" fontId="4" fillId="0" borderId="0" xfId="0" applyNumberFormat="1" applyFont="1" applyAlignment="1">
      <alignment horizontal="center"/>
    </xf>
    <xf numFmtId="0" fontId="3" fillId="0" borderId="0" xfId="0" applyFont="1" applyAlignment="1">
      <alignment/>
    </xf>
    <xf numFmtId="0" fontId="0" fillId="0" borderId="0" xfId="0" applyAlignment="1">
      <alignment horizontal="left"/>
    </xf>
    <xf numFmtId="0" fontId="0" fillId="0" borderId="0" xfId="0" applyAlignment="1">
      <alignment vertical="center"/>
    </xf>
    <xf numFmtId="0" fontId="3" fillId="0" borderId="2" xfId="0" applyFont="1" applyBorder="1" applyAlignment="1" applyProtection="1">
      <alignment vertical="top" wrapText="1"/>
      <protection/>
    </xf>
    <xf numFmtId="0" fontId="3" fillId="0" borderId="2" xfId="0" applyFont="1" applyFill="1" applyBorder="1" applyAlignment="1" applyProtection="1">
      <alignment vertical="top" wrapText="1"/>
      <protection/>
    </xf>
    <xf numFmtId="0" fontId="1" fillId="0" borderId="0" xfId="0" applyFont="1" applyFill="1" applyBorder="1" applyAlignment="1" applyProtection="1">
      <alignment horizontal="left" vertical="top"/>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24" fillId="0" borderId="0" xfId="0" applyFont="1" applyAlignment="1">
      <alignment vertical="center" wrapText="1"/>
    </xf>
    <xf numFmtId="0" fontId="24" fillId="0" borderId="0" xfId="0" applyFont="1" applyAlignment="1" applyProtection="1">
      <alignment horizontal="center" vertical="center" wrapText="1"/>
      <protection/>
    </xf>
    <xf numFmtId="0" fontId="0" fillId="0" borderId="0" xfId="0" applyAlignment="1" applyProtection="1">
      <alignment vertical="center"/>
      <protection locked="0"/>
    </xf>
    <xf numFmtId="0" fontId="24" fillId="0" borderId="0" xfId="0" applyFont="1" applyAlignment="1" applyProtection="1">
      <alignment vertical="center" wrapText="1"/>
      <protection locked="0"/>
    </xf>
    <xf numFmtId="0" fontId="19" fillId="0" borderId="0" xfId="0" applyFont="1" applyAlignment="1" applyProtection="1">
      <alignment vertical="top"/>
      <protection/>
    </xf>
    <xf numFmtId="0" fontId="6" fillId="0" borderId="0" xfId="0" applyFont="1" applyAlignment="1" applyProtection="1">
      <alignment horizontal="right" vertical="top"/>
      <protection/>
    </xf>
    <xf numFmtId="0" fontId="19" fillId="0" borderId="0" xfId="0" applyFont="1" applyAlignment="1" applyProtection="1">
      <alignment horizontal="center" vertical="top"/>
      <protection/>
    </xf>
    <xf numFmtId="0" fontId="19" fillId="0" borderId="0" xfId="0" applyFont="1" applyAlignment="1" applyProtection="1">
      <alignment horizontal="left" vertical="top"/>
      <protection/>
    </xf>
    <xf numFmtId="0" fontId="21" fillId="0" borderId="2" xfId="0" applyFont="1" applyBorder="1" applyAlignment="1" applyProtection="1">
      <alignment horizontal="center" vertical="top"/>
      <protection locked="0"/>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top" wrapText="1"/>
    </xf>
    <xf numFmtId="0" fontId="20" fillId="0" borderId="2" xfId="0" applyFont="1" applyBorder="1" applyAlignment="1">
      <alignment horizontal="left" vertical="top"/>
    </xf>
    <xf numFmtId="0" fontId="10" fillId="0" borderId="0" xfId="0" applyFont="1" applyAlignment="1" applyProtection="1">
      <alignment horizontal="left" vertical="top"/>
      <protection/>
    </xf>
    <xf numFmtId="0" fontId="10" fillId="0" borderId="0" xfId="0" applyFont="1" applyAlignment="1" applyProtection="1">
      <alignment horizontal="center" vertical="top"/>
      <protection/>
    </xf>
    <xf numFmtId="0" fontId="1" fillId="0" borderId="0" xfId="0" applyFont="1" applyAlignment="1">
      <alignment vertical="center" wrapText="1"/>
    </xf>
    <xf numFmtId="0" fontId="1" fillId="0" borderId="0" xfId="0" applyFont="1" applyAlignment="1" applyProtection="1">
      <alignment horizontal="center" vertical="center" wrapText="1"/>
      <protection/>
    </xf>
    <xf numFmtId="0" fontId="1" fillId="0" borderId="0" xfId="0" applyFont="1" applyAlignment="1" applyProtection="1">
      <alignment vertical="center" wrapText="1"/>
      <protection locked="0"/>
    </xf>
    <xf numFmtId="0" fontId="11" fillId="0" borderId="0" xfId="0" applyFont="1" applyAlignment="1" applyProtection="1">
      <alignment/>
      <protection/>
    </xf>
    <xf numFmtId="0" fontId="12" fillId="2" borderId="3" xfId="0" applyFont="1" applyFill="1" applyBorder="1" applyAlignment="1" applyProtection="1">
      <alignment horizontal="left" vertical="center" indent="1"/>
      <protection/>
    </xf>
    <xf numFmtId="0" fontId="12" fillId="2" borderId="4" xfId="0" applyFont="1" applyFill="1" applyBorder="1" applyAlignment="1" applyProtection="1">
      <alignment/>
      <protection/>
    </xf>
    <xf numFmtId="0" fontId="12" fillId="2" borderId="5" xfId="0" applyFont="1" applyFill="1" applyBorder="1" applyAlignment="1" applyProtection="1">
      <alignment/>
      <protection/>
    </xf>
    <xf numFmtId="0" fontId="18" fillId="2" borderId="0" xfId="0" applyFont="1" applyFill="1" applyAlignment="1" applyProtection="1">
      <alignment/>
      <protection locked="0"/>
    </xf>
    <xf numFmtId="0" fontId="12" fillId="2" borderId="3" xfId="0" applyNumberFormat="1" applyFont="1" applyFill="1" applyBorder="1" applyAlignment="1" applyProtection="1">
      <alignment horizontal="center" vertical="center"/>
      <protection/>
    </xf>
    <xf numFmtId="0" fontId="15" fillId="2" borderId="3" xfId="0" applyFont="1" applyFill="1" applyBorder="1" applyAlignment="1" applyProtection="1">
      <alignment horizontal="left" vertical="center" indent="1"/>
      <protection/>
    </xf>
    <xf numFmtId="0" fontId="11" fillId="0" borderId="0" xfId="0" applyFont="1" applyAlignment="1" applyProtection="1">
      <alignment vertical="top"/>
      <protection/>
    </xf>
    <xf numFmtId="0" fontId="0" fillId="0" borderId="0" xfId="0" applyAlignment="1">
      <alignment horizontal="center"/>
    </xf>
    <xf numFmtId="9" fontId="0" fillId="0" borderId="0" xfId="0" applyNumberFormat="1" applyAlignment="1">
      <alignment horizontal="left"/>
    </xf>
    <xf numFmtId="0" fontId="16" fillId="0" borderId="0" xfId="0" applyFont="1" applyFill="1" applyBorder="1" applyAlignment="1" applyProtection="1">
      <alignment wrapText="1"/>
      <protection/>
    </xf>
    <xf numFmtId="0" fontId="26" fillId="0" borderId="6" xfId="0" applyFont="1" applyBorder="1" applyAlignment="1">
      <alignment horizontal="left"/>
    </xf>
    <xf numFmtId="0" fontId="28" fillId="0" borderId="0" xfId="0" applyFont="1" applyBorder="1" applyAlignment="1">
      <alignment horizontal="left"/>
    </xf>
    <xf numFmtId="0" fontId="28" fillId="0" borderId="7" xfId="0" applyFont="1" applyBorder="1" applyAlignment="1">
      <alignment horizontal="left"/>
    </xf>
    <xf numFmtId="1" fontId="13" fillId="2" borderId="8" xfId="0" applyNumberFormat="1" applyFont="1" applyFill="1" applyBorder="1" applyAlignment="1" applyProtection="1">
      <alignment horizontal="center" vertical="center"/>
      <protection/>
    </xf>
    <xf numFmtId="1" fontId="0" fillId="0" borderId="0" xfId="0" applyNumberFormat="1" applyAlignment="1">
      <alignment/>
    </xf>
    <xf numFmtId="1" fontId="0" fillId="0" borderId="0" xfId="0" applyNumberFormat="1" applyFont="1" applyAlignment="1">
      <alignment horizontal="left"/>
    </xf>
    <xf numFmtId="1" fontId="0" fillId="0" borderId="0" xfId="0" applyNumberFormat="1" applyAlignment="1">
      <alignment horizontal="left"/>
    </xf>
    <xf numFmtId="0" fontId="16" fillId="0" borderId="0" xfId="0" applyFont="1" applyBorder="1" applyAlignment="1" applyProtection="1">
      <alignment horizontal="right" vertical="top"/>
      <protection/>
    </xf>
    <xf numFmtId="0" fontId="0" fillId="0" borderId="0" xfId="0" applyAlignment="1">
      <alignment/>
    </xf>
    <xf numFmtId="0" fontId="10" fillId="0" borderId="0" xfId="0" applyFont="1" applyAlignment="1" applyProtection="1">
      <alignment vertical="top"/>
      <protection/>
    </xf>
    <xf numFmtId="0" fontId="20" fillId="0" borderId="0" xfId="0" applyFont="1" applyAlignment="1">
      <alignment vertical="top"/>
    </xf>
    <xf numFmtId="0" fontId="9" fillId="2" borderId="0" xfId="0" applyFont="1" applyFill="1" applyAlignment="1" applyProtection="1">
      <alignment/>
      <protection/>
    </xf>
    <xf numFmtId="0" fontId="18" fillId="2" borderId="0" xfId="0" applyFont="1" applyFill="1" applyAlignment="1">
      <alignment/>
    </xf>
    <xf numFmtId="0" fontId="16" fillId="0" borderId="0" xfId="0" applyFont="1" applyBorder="1" applyAlignment="1" applyProtection="1">
      <alignment horizontal="right" vertical="top" wrapText="1"/>
      <protection/>
    </xf>
    <xf numFmtId="0" fontId="0" fillId="0" borderId="0" xfId="0" applyAlignment="1">
      <alignment horizontal="right"/>
    </xf>
    <xf numFmtId="0" fontId="27" fillId="0" borderId="6" xfId="0" applyFont="1" applyBorder="1" applyAlignment="1">
      <alignment wrapText="1"/>
    </xf>
    <xf numFmtId="0" fontId="14" fillId="0" borderId="0" xfId="0" applyFont="1" applyBorder="1" applyAlignment="1">
      <alignment wrapText="1"/>
    </xf>
    <xf numFmtId="0" fontId="14" fillId="0" borderId="7" xfId="0" applyFont="1" applyBorder="1" applyAlignment="1">
      <alignment wrapText="1"/>
    </xf>
    <xf numFmtId="0" fontId="27" fillId="0" borderId="9" xfId="0" applyFont="1" applyBorder="1" applyAlignment="1">
      <alignment wrapText="1"/>
    </xf>
    <xf numFmtId="0" fontId="14" fillId="0" borderId="10" xfId="0" applyFont="1" applyBorder="1" applyAlignment="1">
      <alignment wrapText="1"/>
    </xf>
    <xf numFmtId="0" fontId="14" fillId="0" borderId="11" xfId="0" applyFont="1" applyBorder="1" applyAlignment="1">
      <alignment wrapText="1"/>
    </xf>
    <xf numFmtId="0" fontId="27" fillId="0" borderId="12" xfId="0" applyFont="1" applyBorder="1" applyAlignment="1">
      <alignment wrapText="1"/>
    </xf>
    <xf numFmtId="0" fontId="14" fillId="0" borderId="13" xfId="0" applyFont="1" applyBorder="1" applyAlignment="1">
      <alignment wrapText="1"/>
    </xf>
    <xf numFmtId="0" fontId="14" fillId="0" borderId="14" xfId="0" applyFont="1" applyBorder="1" applyAlignment="1">
      <alignment wrapText="1"/>
    </xf>
    <xf numFmtId="0" fontId="27" fillId="0" borderId="6" xfId="0" applyFont="1" applyBorder="1" applyAlignment="1">
      <alignment horizontal="left" wrapText="1"/>
    </xf>
    <xf numFmtId="0" fontId="14" fillId="0" borderId="0" xfId="0" applyFont="1" applyBorder="1" applyAlignment="1">
      <alignment horizontal="left" wrapText="1"/>
    </xf>
    <xf numFmtId="0" fontId="14" fillId="0" borderId="7" xfId="0" applyFont="1" applyBorder="1" applyAlignment="1">
      <alignment horizontal="left" wrapText="1"/>
    </xf>
    <xf numFmtId="0" fontId="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D01608"/>
      <rgbColor rgb="000066CC"/>
      <rgbColor rgb="00DBF3E3"/>
      <rgbColor rgb="00000080"/>
      <rgbColor rgb="00FF00FF"/>
      <rgbColor rgb="00FFFF00"/>
      <rgbColor rgb="0000FFFF"/>
      <rgbColor rgb="00800080"/>
      <rgbColor rgb="00800000"/>
      <rgbColor rgb="00D4DDEC"/>
      <rgbColor rgb="00E4EAE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76200</xdr:rowOff>
    </xdr:from>
    <xdr:to>
      <xdr:col>0</xdr:col>
      <xdr:colOff>257175</xdr:colOff>
      <xdr:row>4</xdr:row>
      <xdr:rowOff>304800</xdr:rowOff>
    </xdr:to>
    <xdr:pic>
      <xdr:nvPicPr>
        <xdr:cNvPr id="1" name="Picture 102"/>
        <xdr:cNvPicPr preferRelativeResize="1">
          <a:picLocks noChangeAspect="1"/>
        </xdr:cNvPicPr>
      </xdr:nvPicPr>
      <xdr:blipFill>
        <a:blip r:embed="rId1"/>
        <a:stretch>
          <a:fillRect/>
        </a:stretch>
      </xdr:blipFill>
      <xdr:spPr>
        <a:xfrm>
          <a:off x="38100" y="904875"/>
          <a:ext cx="219075" cy="228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26"/>
  <sheetViews>
    <sheetView tabSelected="1" workbookViewId="0" topLeftCell="A1">
      <selection activeCell="H3" sqref="H3"/>
    </sheetView>
  </sheetViews>
  <sheetFormatPr defaultColWidth="9.140625" defaultRowHeight="12.75"/>
  <cols>
    <col min="1" max="1" width="4.57421875" style="0" customWidth="1"/>
    <col min="2" max="2" width="60.28125" style="0" customWidth="1"/>
    <col min="3" max="3" width="4.57421875" style="0" customWidth="1"/>
    <col min="4" max="4" width="13.8515625" style="3" customWidth="1"/>
    <col min="5" max="5" width="11.57421875" style="1" hidden="1" customWidth="1"/>
    <col min="6" max="6" width="6.7109375" style="1" hidden="1" customWidth="1"/>
    <col min="7" max="7" width="4.421875" style="1" hidden="1" customWidth="1"/>
    <col min="8" max="8" width="4.140625" style="1" customWidth="1"/>
    <col min="9" max="9" width="51.28125" style="1" customWidth="1"/>
    <col min="10" max="10" width="2.140625" style="7" customWidth="1"/>
    <col min="11" max="12" width="12.140625" style="20" customWidth="1"/>
    <col min="13" max="13" width="9.140625" style="1" customWidth="1"/>
  </cols>
  <sheetData>
    <row r="1" spans="1:22" ht="23.25">
      <c r="A1" s="113" t="s">
        <v>131</v>
      </c>
      <c r="B1" s="114"/>
      <c r="C1" s="114"/>
      <c r="D1" s="114"/>
      <c r="E1" s="114"/>
      <c r="F1" s="114"/>
      <c r="G1" s="114"/>
      <c r="H1" s="114"/>
      <c r="I1" s="114"/>
      <c r="J1" s="13"/>
      <c r="K1" s="71"/>
      <c r="L1" s="72"/>
      <c r="M1" s="72"/>
      <c r="N1" s="72"/>
      <c r="O1" s="72"/>
      <c r="P1" s="83"/>
      <c r="Q1" s="36" t="s">
        <v>64</v>
      </c>
      <c r="R1" s="37">
        <v>0</v>
      </c>
      <c r="S1" s="14"/>
      <c r="T1" s="14"/>
      <c r="U1" s="14"/>
      <c r="V1" s="39"/>
    </row>
    <row r="2" spans="2:22" ht="9" customHeight="1">
      <c r="B2" s="7"/>
      <c r="C2" s="16"/>
      <c r="D2" s="16"/>
      <c r="J2" s="58"/>
      <c r="K2" s="67"/>
      <c r="L2" s="68"/>
      <c r="M2" s="69"/>
      <c r="N2" s="70"/>
      <c r="O2" s="70"/>
      <c r="P2" s="84"/>
      <c r="Q2" s="24" t="s">
        <v>59</v>
      </c>
      <c r="R2" s="38">
        <v>1</v>
      </c>
      <c r="S2" s="14"/>
      <c r="T2" s="14"/>
      <c r="U2" s="14"/>
      <c r="V2" s="39"/>
    </row>
    <row r="3" spans="1:22" ht="24" customHeight="1">
      <c r="A3" s="111" t="s">
        <v>43</v>
      </c>
      <c r="B3" s="112"/>
      <c r="C3" s="78"/>
      <c r="D3" s="87" t="s">
        <v>70</v>
      </c>
      <c r="E3" s="44"/>
      <c r="F3" s="44"/>
      <c r="G3" s="44"/>
      <c r="H3" s="44"/>
      <c r="I3" s="86" t="s">
        <v>109</v>
      </c>
      <c r="P3" s="84"/>
      <c r="Q3" s="24" t="s">
        <v>60</v>
      </c>
      <c r="R3" s="38">
        <v>2</v>
      </c>
      <c r="S3" s="14"/>
      <c r="T3" s="14"/>
      <c r="U3" s="14"/>
      <c r="V3" s="39"/>
    </row>
    <row r="4" spans="1:22" ht="9" customHeight="1">
      <c r="A4" s="77"/>
      <c r="B4" s="47"/>
      <c r="C4" s="78"/>
      <c r="D4" s="79"/>
      <c r="E4" s="44"/>
      <c r="F4" s="44"/>
      <c r="G4" s="44"/>
      <c r="H4" s="44"/>
      <c r="I4" s="80"/>
      <c r="P4" s="84"/>
      <c r="Q4" s="24" t="s">
        <v>61</v>
      </c>
      <c r="R4" s="38">
        <v>3</v>
      </c>
      <c r="S4" s="14"/>
      <c r="T4" s="14"/>
      <c r="U4" s="14"/>
      <c r="V4" s="39"/>
    </row>
    <row r="5" spans="2:22" ht="36.75" customHeight="1">
      <c r="B5" s="88" t="s">
        <v>78</v>
      </c>
      <c r="C5" s="64"/>
      <c r="D5" s="89" t="s">
        <v>127</v>
      </c>
      <c r="E5" s="75"/>
      <c r="F5" s="75"/>
      <c r="G5" s="75"/>
      <c r="H5" s="75"/>
      <c r="I5" s="90" t="s">
        <v>128</v>
      </c>
      <c r="K5" s="57"/>
      <c r="L5" s="57"/>
      <c r="M5" s="57"/>
      <c r="N5" s="56"/>
      <c r="O5" s="56"/>
      <c r="P5" s="84"/>
      <c r="Q5" s="24" t="s">
        <v>62</v>
      </c>
      <c r="R5" s="38">
        <v>4</v>
      </c>
      <c r="S5" s="14"/>
      <c r="T5" s="14"/>
      <c r="U5" s="14"/>
      <c r="V5" s="39"/>
    </row>
    <row r="6" spans="2:22" ht="9" customHeight="1">
      <c r="B6" s="73"/>
      <c r="C6" s="64"/>
      <c r="D6" s="74"/>
      <c r="E6" s="75"/>
      <c r="F6" s="75"/>
      <c r="G6" s="75"/>
      <c r="H6" s="75"/>
      <c r="I6" s="76"/>
      <c r="K6" s="57"/>
      <c r="L6" s="57"/>
      <c r="M6" s="57"/>
      <c r="N6" s="56"/>
      <c r="O6" s="56"/>
      <c r="P6" s="84"/>
      <c r="Q6" s="24" t="s">
        <v>63</v>
      </c>
      <c r="R6" s="38">
        <v>5</v>
      </c>
      <c r="S6" s="14"/>
      <c r="T6" s="14"/>
      <c r="U6" s="14"/>
      <c r="V6" s="39"/>
    </row>
    <row r="7" spans="1:22" ht="18" customHeight="1">
      <c r="A7" s="91" t="s">
        <v>77</v>
      </c>
      <c r="C7" s="7"/>
      <c r="K7" s="115" t="s">
        <v>73</v>
      </c>
      <c r="L7" s="115" t="s">
        <v>74</v>
      </c>
      <c r="M7" s="115" t="s">
        <v>72</v>
      </c>
      <c r="N7" s="109" t="s">
        <v>70</v>
      </c>
      <c r="O7" s="109" t="s">
        <v>71</v>
      </c>
      <c r="P7" s="84"/>
      <c r="Q7" s="24" t="s">
        <v>58</v>
      </c>
      <c r="R7" s="38">
        <v>0</v>
      </c>
      <c r="S7" s="14"/>
      <c r="T7" s="14"/>
      <c r="U7" s="14"/>
      <c r="V7" s="39"/>
    </row>
    <row r="8" spans="2:22" ht="14.25" customHeight="1" thickBot="1">
      <c r="B8" s="8"/>
      <c r="C8" s="7"/>
      <c r="K8" s="116"/>
      <c r="L8" s="116"/>
      <c r="M8" s="110"/>
      <c r="N8" s="110"/>
      <c r="O8" s="110"/>
      <c r="P8" s="84"/>
      <c r="Q8" s="14"/>
      <c r="R8" s="82"/>
      <c r="S8" s="14"/>
      <c r="T8" s="14"/>
      <c r="U8" s="14"/>
      <c r="V8" s="39"/>
    </row>
    <row r="9" spans="1:22" ht="39.75" customHeight="1" thickBot="1">
      <c r="A9" s="55">
        <v>1</v>
      </c>
      <c r="B9" s="15" t="s">
        <v>79</v>
      </c>
      <c r="C9" s="7"/>
      <c r="D9" s="59" t="s">
        <v>64</v>
      </c>
      <c r="F9" s="1" t="e">
        <f>#REF!*#REF!</f>
        <v>#REF!</v>
      </c>
      <c r="G9" s="1" t="e">
        <f>IF(#REF!&gt;=0,10*#REF!,0)</f>
        <v>#REF!</v>
      </c>
      <c r="I9" s="60"/>
      <c r="K9" s="26">
        <v>5</v>
      </c>
      <c r="L9" s="27">
        <f>K9/K117</f>
        <v>1</v>
      </c>
      <c r="M9" s="28">
        <f>VLOOKUP(D9,Q1:R9,2,FALSE)</f>
        <v>0</v>
      </c>
      <c r="N9" s="28">
        <f>M9*L9</f>
        <v>0</v>
      </c>
      <c r="O9" s="29">
        <f>IF(M9=0,0,L9*MAX(R2:R8))</f>
        <v>0</v>
      </c>
      <c r="P9" s="84"/>
      <c r="Q9" s="14"/>
      <c r="R9" s="82"/>
      <c r="S9" s="14"/>
      <c r="T9" s="14"/>
      <c r="U9" s="14"/>
      <c r="V9" s="39"/>
    </row>
    <row r="10" spans="1:22" ht="12" customHeight="1" thickBot="1">
      <c r="A10" s="55"/>
      <c r="B10" s="15"/>
      <c r="C10" s="7"/>
      <c r="D10" s="10"/>
      <c r="K10" s="26"/>
      <c r="L10" s="27"/>
      <c r="M10" s="28"/>
      <c r="N10" s="28"/>
      <c r="O10" s="29"/>
      <c r="P10" s="40"/>
      <c r="Q10" s="14"/>
      <c r="R10" s="14"/>
      <c r="S10" s="14"/>
      <c r="T10" s="14"/>
      <c r="U10" s="14"/>
      <c r="V10" s="39"/>
    </row>
    <row r="11" spans="1:22" ht="39.75" customHeight="1" thickBot="1">
      <c r="A11" s="55">
        <f>A9+1</f>
        <v>2</v>
      </c>
      <c r="B11" s="15" t="s">
        <v>80</v>
      </c>
      <c r="C11" s="7"/>
      <c r="D11" s="59" t="s">
        <v>64</v>
      </c>
      <c r="F11" s="1" t="e">
        <f>#REF!*#REF!</f>
        <v>#REF!</v>
      </c>
      <c r="G11" s="1" t="e">
        <f>IF(#REF!&gt;=0,10*#REF!,0)</f>
        <v>#REF!</v>
      </c>
      <c r="I11" s="60"/>
      <c r="K11" s="26">
        <v>5</v>
      </c>
      <c r="L11" s="27">
        <f>K11/K117</f>
        <v>1</v>
      </c>
      <c r="M11" s="28">
        <f>VLOOKUP(D11,Q1:R9,2,FALSE)</f>
        <v>0</v>
      </c>
      <c r="N11" s="28">
        <f>M11*L11</f>
        <v>0</v>
      </c>
      <c r="O11" s="29">
        <f>IF(M11=0,0,L11*MAX(R2:R8))</f>
        <v>0</v>
      </c>
      <c r="P11" s="40"/>
      <c r="S11" s="39"/>
      <c r="T11" s="39"/>
      <c r="U11" s="39"/>
      <c r="V11" s="39"/>
    </row>
    <row r="12" spans="1:22" ht="12" customHeight="1" thickBot="1">
      <c r="A12" s="55"/>
      <c r="B12" s="15"/>
      <c r="C12" s="7"/>
      <c r="D12" s="10"/>
      <c r="K12" s="26"/>
      <c r="L12" s="27"/>
      <c r="M12" s="28"/>
      <c r="N12" s="28"/>
      <c r="O12" s="29"/>
      <c r="P12" s="39"/>
      <c r="Q12" s="39"/>
      <c r="R12" s="39"/>
      <c r="S12" s="41"/>
      <c r="T12" s="42"/>
      <c r="U12" s="39"/>
      <c r="V12" s="39"/>
    </row>
    <row r="13" spans="1:22" ht="39.75" customHeight="1" thickBot="1">
      <c r="A13" s="55">
        <f>A11+1</f>
        <v>3</v>
      </c>
      <c r="B13" s="15" t="s">
        <v>111</v>
      </c>
      <c r="C13" s="7"/>
      <c r="D13" s="59" t="s">
        <v>64</v>
      </c>
      <c r="F13" s="1" t="e">
        <f>#REF!*#REF!</f>
        <v>#REF!</v>
      </c>
      <c r="G13" s="1" t="e">
        <f>IF(#REF!&gt;=0,10*#REF!,0)</f>
        <v>#REF!</v>
      </c>
      <c r="I13" s="60"/>
      <c r="K13" s="26">
        <v>4</v>
      </c>
      <c r="L13" s="27">
        <f>K13/K117</f>
        <v>0.8</v>
      </c>
      <c r="M13" s="28">
        <f>VLOOKUP(D13,Q1:R9,2,FALSE)</f>
        <v>0</v>
      </c>
      <c r="N13" s="28">
        <f>M13*L13</f>
        <v>0</v>
      </c>
      <c r="O13" s="29">
        <f>IF(M13=0,0,L13*MAX(R2:R8))</f>
        <v>0</v>
      </c>
      <c r="P13" s="39"/>
      <c r="Q13" s="39"/>
      <c r="R13" s="39"/>
      <c r="S13" s="41"/>
      <c r="T13" s="42"/>
      <c r="U13" s="39"/>
      <c r="V13" s="39"/>
    </row>
    <row r="14" spans="1:19" ht="12" customHeight="1" thickBot="1">
      <c r="A14" s="55"/>
      <c r="B14" s="15"/>
      <c r="C14" s="7"/>
      <c r="D14" s="10"/>
      <c r="K14" s="26"/>
      <c r="L14" s="27"/>
      <c r="M14" s="28"/>
      <c r="N14" s="28"/>
      <c r="O14" s="29"/>
      <c r="S14" s="4"/>
    </row>
    <row r="15" spans="1:20" ht="39.75" customHeight="1" thickBot="1">
      <c r="A15" s="55">
        <f>A13+1</f>
        <v>4</v>
      </c>
      <c r="B15" s="15" t="s">
        <v>81</v>
      </c>
      <c r="C15" s="7"/>
      <c r="D15" s="59" t="s">
        <v>64</v>
      </c>
      <c r="F15" s="1" t="e">
        <f>#REF!*#REF!</f>
        <v>#REF!</v>
      </c>
      <c r="G15" s="1" t="e">
        <f>IF(#REF!&gt;=0,10*#REF!,0)</f>
        <v>#REF!</v>
      </c>
      <c r="I15" s="60"/>
      <c r="K15" s="30">
        <v>3</v>
      </c>
      <c r="L15" s="31">
        <f>K15/K117</f>
        <v>0.6</v>
      </c>
      <c r="M15" s="28">
        <f>VLOOKUP(D15,Q1:R9,2,FALSE)</f>
        <v>0</v>
      </c>
      <c r="N15" s="28">
        <f>M15*L15</f>
        <v>0</v>
      </c>
      <c r="O15" s="101">
        <f>IF(M15=0,0,L15*MAX(R2:R8))</f>
        <v>0</v>
      </c>
      <c r="P15" s="19"/>
      <c r="S15" s="18"/>
      <c r="T15" s="17"/>
    </row>
    <row r="16" spans="1:20" ht="12" customHeight="1" thickBot="1">
      <c r="A16" s="55"/>
      <c r="B16" s="15"/>
      <c r="C16" s="7"/>
      <c r="D16" s="10"/>
      <c r="K16" s="26"/>
      <c r="L16" s="27"/>
      <c r="M16" s="28"/>
      <c r="N16" s="28"/>
      <c r="O16" s="29"/>
      <c r="S16" s="4"/>
      <c r="T16" s="17"/>
    </row>
    <row r="17" spans="1:20" ht="39.75" customHeight="1" thickBot="1">
      <c r="A17" s="55">
        <f>A15+1</f>
        <v>5</v>
      </c>
      <c r="B17" s="15" t="s">
        <v>82</v>
      </c>
      <c r="C17" s="7"/>
      <c r="D17" s="59" t="s">
        <v>64</v>
      </c>
      <c r="F17" s="1" t="e">
        <f>#REF!*#REF!</f>
        <v>#REF!</v>
      </c>
      <c r="G17" s="1" t="e">
        <f>IF(#REF!&gt;=0,10*#REF!,0)</f>
        <v>#REF!</v>
      </c>
      <c r="I17" s="60"/>
      <c r="K17" s="26">
        <v>3</v>
      </c>
      <c r="L17" s="27">
        <f>K17/K117</f>
        <v>0.6</v>
      </c>
      <c r="M17" s="28">
        <f>VLOOKUP(D17,Q1:R9,2,FALSE)</f>
        <v>0</v>
      </c>
      <c r="N17" s="28">
        <f>M17*L17</f>
        <v>0</v>
      </c>
      <c r="O17" s="29">
        <f>IF(M17=0,0,L17*MAX(R2:R8))</f>
        <v>0</v>
      </c>
      <c r="S17" s="4"/>
      <c r="T17" s="17"/>
    </row>
    <row r="18" spans="2:20" ht="12" customHeight="1">
      <c r="B18" s="21"/>
      <c r="C18" s="7"/>
      <c r="D18" s="10"/>
      <c r="K18" s="26"/>
      <c r="L18" s="27"/>
      <c r="M18" s="28"/>
      <c r="N18" s="28"/>
      <c r="O18" s="29"/>
      <c r="S18" s="4"/>
      <c r="T18" s="17"/>
    </row>
    <row r="19" spans="1:15" ht="15.75">
      <c r="A19" s="91" t="s">
        <v>120</v>
      </c>
      <c r="C19" s="8"/>
      <c r="D19" s="10"/>
      <c r="K19" s="26"/>
      <c r="L19" s="27"/>
      <c r="M19" s="28"/>
      <c r="N19" s="28"/>
      <c r="O19" s="29"/>
    </row>
    <row r="20" spans="2:15" ht="13.5" thickBot="1">
      <c r="B20" s="22"/>
      <c r="C20" s="8"/>
      <c r="D20" s="10"/>
      <c r="K20" s="26"/>
      <c r="L20" s="27"/>
      <c r="M20" s="28"/>
      <c r="N20" s="28"/>
      <c r="O20" s="29"/>
    </row>
    <row r="21" spans="1:15" ht="39.75" customHeight="1" thickBot="1">
      <c r="A21" s="55">
        <f>A17+1</f>
        <v>6</v>
      </c>
      <c r="B21" s="15" t="s">
        <v>121</v>
      </c>
      <c r="C21" s="7"/>
      <c r="D21" s="59" t="s">
        <v>64</v>
      </c>
      <c r="F21" s="1" t="e">
        <f>#REF!*#REF!</f>
        <v>#REF!</v>
      </c>
      <c r="G21" s="1" t="e">
        <f>IF(#REF!&gt;=0,10*#REF!,0)</f>
        <v>#REF!</v>
      </c>
      <c r="I21" s="60"/>
      <c r="K21" s="26">
        <v>3</v>
      </c>
      <c r="L21" s="27">
        <f>K21/K117</f>
        <v>0.6</v>
      </c>
      <c r="M21" s="28">
        <f>VLOOKUP(D21,Q1:R9,2,FALSE)</f>
        <v>0</v>
      </c>
      <c r="N21" s="28">
        <f>M21*L21</f>
        <v>0</v>
      </c>
      <c r="O21" s="29">
        <f>IF(M21=0,0,L21*MAX(R2:R8))</f>
        <v>0</v>
      </c>
    </row>
    <row r="22" spans="1:18" ht="12" customHeight="1" thickBot="1">
      <c r="A22" s="55"/>
      <c r="B22" s="15"/>
      <c r="C22" s="7"/>
      <c r="D22" s="10"/>
      <c r="K22" s="30"/>
      <c r="L22" s="31"/>
      <c r="M22" s="28"/>
      <c r="N22" s="32"/>
      <c r="O22" s="32"/>
      <c r="P22" s="4"/>
      <c r="Q22" s="4"/>
      <c r="R22" s="4"/>
    </row>
    <row r="23" spans="1:18" ht="39.75" customHeight="1" thickBot="1">
      <c r="A23" s="55">
        <f>A21+1</f>
        <v>7</v>
      </c>
      <c r="B23" s="15" t="s">
        <v>122</v>
      </c>
      <c r="C23" s="7"/>
      <c r="D23" s="59" t="s">
        <v>64</v>
      </c>
      <c r="F23" s="1" t="e">
        <f>#REF!*#REF!</f>
        <v>#REF!</v>
      </c>
      <c r="G23" s="1" t="e">
        <f>IF(#REF!&gt;=0,10*#REF!,0)</f>
        <v>#REF!</v>
      </c>
      <c r="I23" s="60"/>
      <c r="K23" s="26">
        <v>4</v>
      </c>
      <c r="L23" s="27">
        <f>K23/K117</f>
        <v>0.8</v>
      </c>
      <c r="M23" s="28">
        <f>VLOOKUP(D23,Q1:R9,2,FALSE)</f>
        <v>0</v>
      </c>
      <c r="N23" s="28">
        <f>M23*L23</f>
        <v>0</v>
      </c>
      <c r="O23" s="29">
        <f>IF(M23=0,0,L23*MAX(R2:R8))</f>
        <v>0</v>
      </c>
      <c r="Q23" s="4"/>
      <c r="R23" s="4"/>
    </row>
    <row r="24" spans="1:18" ht="12" customHeight="1" thickBot="1">
      <c r="A24" s="55"/>
      <c r="B24" s="15"/>
      <c r="C24" s="50"/>
      <c r="D24" s="49"/>
      <c r="E24" s="51"/>
      <c r="F24" s="51"/>
      <c r="G24" s="51"/>
      <c r="H24" s="51"/>
      <c r="I24" s="51"/>
      <c r="J24" s="50"/>
      <c r="K24" s="26"/>
      <c r="L24" s="27"/>
      <c r="M24" s="28"/>
      <c r="N24" s="28"/>
      <c r="O24" s="29"/>
      <c r="Q24" s="4"/>
      <c r="R24" s="4"/>
    </row>
    <row r="25" spans="1:18" ht="39.75" customHeight="1" thickBot="1">
      <c r="A25" s="55">
        <f>A23+1</f>
        <v>8</v>
      </c>
      <c r="B25" s="15" t="s">
        <v>123</v>
      </c>
      <c r="C25" s="7"/>
      <c r="D25" s="59" t="s">
        <v>64</v>
      </c>
      <c r="I25" s="60"/>
      <c r="K25" s="26">
        <v>3</v>
      </c>
      <c r="L25" s="27">
        <f>K25/K117</f>
        <v>0.6</v>
      </c>
      <c r="M25" s="28">
        <f>VLOOKUP(D25,Q1:R9,2,FALSE)</f>
        <v>0</v>
      </c>
      <c r="N25" s="28">
        <f>M25*L25</f>
        <v>0</v>
      </c>
      <c r="O25" s="29">
        <f>IF(M25=0,0,L25*MAX(R2:R8))</f>
        <v>0</v>
      </c>
      <c r="Q25" s="4"/>
      <c r="R25" s="4"/>
    </row>
    <row r="26" spans="2:19" ht="12" customHeight="1">
      <c r="B26" s="21"/>
      <c r="C26" s="7"/>
      <c r="D26" s="10"/>
      <c r="K26" s="26"/>
      <c r="L26" s="27"/>
      <c r="M26" s="28"/>
      <c r="N26" s="28"/>
      <c r="O26" s="29"/>
      <c r="Q26" s="4"/>
      <c r="R26" s="4"/>
      <c r="S26" s="4"/>
    </row>
    <row r="27" spans="1:19" ht="15.75">
      <c r="A27" s="91" t="s">
        <v>65</v>
      </c>
      <c r="C27" s="8"/>
      <c r="D27" s="11"/>
      <c r="K27" s="26"/>
      <c r="L27" s="27"/>
      <c r="M27" s="28"/>
      <c r="N27" s="28"/>
      <c r="O27" s="29"/>
      <c r="Q27" s="4"/>
      <c r="R27" s="4"/>
      <c r="S27" s="4"/>
    </row>
    <row r="28" spans="2:19" ht="13.5" thickBot="1">
      <c r="B28" s="22"/>
      <c r="C28" s="8"/>
      <c r="D28" s="11"/>
      <c r="K28" s="26"/>
      <c r="L28" s="27"/>
      <c r="M28" s="28"/>
      <c r="N28" s="28"/>
      <c r="O28" s="29"/>
      <c r="Q28" s="4"/>
      <c r="R28" s="4"/>
      <c r="S28" s="4"/>
    </row>
    <row r="29" spans="1:19" ht="39.75" customHeight="1" thickBot="1">
      <c r="A29" s="55">
        <f>A25+1</f>
        <v>9</v>
      </c>
      <c r="B29" s="15" t="s">
        <v>83</v>
      </c>
      <c r="C29" s="7"/>
      <c r="D29" s="59" t="s">
        <v>64</v>
      </c>
      <c r="F29" s="1" t="e">
        <f>#REF!*#REF!</f>
        <v>#REF!</v>
      </c>
      <c r="G29" s="1" t="e">
        <f>IF(#REF!&gt;=0,10*#REF!,0)</f>
        <v>#REF!</v>
      </c>
      <c r="I29" s="60"/>
      <c r="K29" s="26">
        <v>2</v>
      </c>
      <c r="L29" s="27">
        <f>K29/K117</f>
        <v>0.4</v>
      </c>
      <c r="M29" s="28">
        <f>VLOOKUP(D29,Q1:R9,2,FALSE)</f>
        <v>0</v>
      </c>
      <c r="N29" s="28">
        <f>M29*L29</f>
        <v>0</v>
      </c>
      <c r="O29" s="29">
        <f>IF(M29=0,0,L29*MAX(R2:R8))</f>
        <v>0</v>
      </c>
      <c r="Q29" s="4"/>
      <c r="R29" s="4"/>
      <c r="S29" s="4"/>
    </row>
    <row r="30" spans="1:19" ht="12" customHeight="1" thickBot="1">
      <c r="A30" s="55"/>
      <c r="B30" s="15"/>
      <c r="C30" s="7"/>
      <c r="D30" s="10"/>
      <c r="K30" s="30"/>
      <c r="L30" s="31"/>
      <c r="M30" s="28"/>
      <c r="N30" s="33"/>
      <c r="O30" s="32"/>
      <c r="P30" s="5"/>
      <c r="Q30" s="5"/>
      <c r="R30" s="5"/>
      <c r="S30" s="5"/>
    </row>
    <row r="31" spans="1:15" ht="39.75" customHeight="1" thickBot="1">
      <c r="A31" s="55">
        <f>A29+1</f>
        <v>10</v>
      </c>
      <c r="B31" s="15" t="s">
        <v>84</v>
      </c>
      <c r="C31" s="7"/>
      <c r="D31" s="59" t="s">
        <v>64</v>
      </c>
      <c r="F31" s="1" t="e">
        <f>#REF!*#REF!</f>
        <v>#REF!</v>
      </c>
      <c r="G31" s="1" t="e">
        <f>IF(#REF!&gt;=0,10*#REF!,0)</f>
        <v>#REF!</v>
      </c>
      <c r="I31" s="60"/>
      <c r="K31" s="26">
        <v>4</v>
      </c>
      <c r="L31" s="27">
        <f>K31/K117</f>
        <v>0.8</v>
      </c>
      <c r="M31" s="28">
        <f>VLOOKUP(D31,Q1:R9,2,FALSE)</f>
        <v>0</v>
      </c>
      <c r="N31" s="28">
        <f>M31*L31</f>
        <v>0</v>
      </c>
      <c r="O31" s="29">
        <f>IF(M31=0,0,L31*MAX(R2:R8))</f>
        <v>0</v>
      </c>
    </row>
    <row r="32" spans="1:15" ht="12" customHeight="1" thickBot="1">
      <c r="A32" s="55"/>
      <c r="B32" s="15"/>
      <c r="C32" s="7"/>
      <c r="D32" s="49"/>
      <c r="K32" s="26"/>
      <c r="L32" s="27"/>
      <c r="M32" s="28"/>
      <c r="N32" s="28"/>
      <c r="O32" s="29"/>
    </row>
    <row r="33" spans="1:15" ht="39.75" customHeight="1" thickBot="1">
      <c r="A33" s="55">
        <f>A31+1</f>
        <v>11</v>
      </c>
      <c r="B33" s="15" t="s">
        <v>129</v>
      </c>
      <c r="C33" s="7"/>
      <c r="D33" s="59" t="s">
        <v>64</v>
      </c>
      <c r="I33" s="60"/>
      <c r="K33" s="26">
        <v>3</v>
      </c>
      <c r="L33" s="27">
        <f>K33/K117</f>
        <v>0.6</v>
      </c>
      <c r="M33" s="28">
        <f>VLOOKUP(D33,Q1:R9,2,FALSE)</f>
        <v>0</v>
      </c>
      <c r="N33" s="28">
        <f>M33*L33</f>
        <v>0</v>
      </c>
      <c r="O33" s="29">
        <f>IF(M33=0,0,L33*MAX(R2:R8))</f>
        <v>0</v>
      </c>
    </row>
    <row r="34" spans="1:15" ht="12" customHeight="1" thickBot="1">
      <c r="A34" s="55"/>
      <c r="B34" s="15"/>
      <c r="C34" s="7"/>
      <c r="D34" s="10"/>
      <c r="K34" s="26"/>
      <c r="L34" s="27"/>
      <c r="M34" s="28"/>
      <c r="N34" s="28"/>
      <c r="O34" s="29"/>
    </row>
    <row r="35" spans="1:15" ht="39.75" customHeight="1" thickBot="1">
      <c r="A35" s="55">
        <f>A33+1</f>
        <v>12</v>
      </c>
      <c r="B35" s="15" t="s">
        <v>119</v>
      </c>
      <c r="C35" s="7"/>
      <c r="D35" s="59" t="s">
        <v>64</v>
      </c>
      <c r="F35" s="1" t="e">
        <f>#REF!*#REF!</f>
        <v>#REF!</v>
      </c>
      <c r="G35" s="1" t="e">
        <f>IF(#REF!&gt;=0,10*#REF!,0)</f>
        <v>#REF!</v>
      </c>
      <c r="I35" s="60"/>
      <c r="K35" s="26">
        <v>5</v>
      </c>
      <c r="L35" s="27">
        <f>K35/K117</f>
        <v>1</v>
      </c>
      <c r="M35" s="28">
        <f>VLOOKUP(D35,Q1:R9,2,FALSE)</f>
        <v>0</v>
      </c>
      <c r="N35" s="28">
        <f>M35*L35</f>
        <v>0</v>
      </c>
      <c r="O35" s="29">
        <f>IF(M35=0,0,L35*MAX(R2:R8))</f>
        <v>0</v>
      </c>
    </row>
    <row r="36" spans="1:15" ht="12" customHeight="1" thickBot="1">
      <c r="A36" s="55"/>
      <c r="B36" s="15"/>
      <c r="C36" s="7"/>
      <c r="D36" s="10"/>
      <c r="K36" s="26"/>
      <c r="L36" s="27"/>
      <c r="M36" s="28"/>
      <c r="N36" s="28"/>
      <c r="O36" s="29"/>
    </row>
    <row r="37" spans="1:15" ht="39.75" customHeight="1" thickBot="1">
      <c r="A37" s="55">
        <f>A35+1</f>
        <v>13</v>
      </c>
      <c r="B37" s="15" t="s">
        <v>118</v>
      </c>
      <c r="C37" s="7"/>
      <c r="D37" s="59" t="s">
        <v>64</v>
      </c>
      <c r="F37" s="1" t="e">
        <f>#REF!*#REF!</f>
        <v>#REF!</v>
      </c>
      <c r="G37" s="1" t="e">
        <f>IF(#REF!&gt;=0,10*#REF!,0)</f>
        <v>#REF!</v>
      </c>
      <c r="I37" s="60"/>
      <c r="K37" s="26">
        <v>3</v>
      </c>
      <c r="L37" s="27">
        <f>K37/K117</f>
        <v>0.6</v>
      </c>
      <c r="M37" s="28">
        <f>VLOOKUP(D37,Q1:R9,2,FALSE)</f>
        <v>0</v>
      </c>
      <c r="N37" s="28">
        <f>M37*L37</f>
        <v>0</v>
      </c>
      <c r="O37" s="29">
        <f>IF(M37=0,0,L37*MAX(R2:R8))</f>
        <v>0</v>
      </c>
    </row>
    <row r="38" spans="1:15" ht="12" customHeight="1" thickBot="1">
      <c r="A38" s="55"/>
      <c r="B38" s="15"/>
      <c r="C38" s="7"/>
      <c r="D38" s="12"/>
      <c r="K38" s="26"/>
      <c r="L38" s="27"/>
      <c r="M38" s="28"/>
      <c r="N38" s="28"/>
      <c r="O38" s="29"/>
    </row>
    <row r="39" spans="1:19" ht="39.75" customHeight="1" thickBot="1">
      <c r="A39" s="55">
        <f>A37+1</f>
        <v>14</v>
      </c>
      <c r="B39" s="15" t="s">
        <v>85</v>
      </c>
      <c r="C39" s="7"/>
      <c r="D39" s="59" t="s">
        <v>64</v>
      </c>
      <c r="F39" s="1" t="e">
        <f>#REF!*#REF!</f>
        <v>#REF!</v>
      </c>
      <c r="G39" s="1" t="e">
        <f>IF(#REF!&gt;=0,10*#REF!,0)</f>
        <v>#REF!</v>
      </c>
      <c r="I39" s="60"/>
      <c r="K39" s="26">
        <v>4</v>
      </c>
      <c r="L39" s="27">
        <f>K39/K117</f>
        <v>0.8</v>
      </c>
      <c r="M39" s="28">
        <f>VLOOKUP(D39,Q1:R9,2,FALSE)</f>
        <v>0</v>
      </c>
      <c r="N39" s="28">
        <f>M39*L39</f>
        <v>0</v>
      </c>
      <c r="O39" s="29">
        <f>IF(M39=0,0,L39*MAX(R2:R8))</f>
        <v>0</v>
      </c>
      <c r="Q39" s="4"/>
      <c r="R39" s="4"/>
      <c r="S39" s="4"/>
    </row>
    <row r="40" spans="1:19" ht="12" customHeight="1" thickBot="1">
      <c r="A40" s="55"/>
      <c r="B40" s="15"/>
      <c r="C40" s="7"/>
      <c r="D40" s="10"/>
      <c r="K40" s="30"/>
      <c r="L40" s="31"/>
      <c r="M40" s="28"/>
      <c r="N40" s="33"/>
      <c r="O40" s="32"/>
      <c r="P40" s="5"/>
      <c r="Q40" s="5"/>
      <c r="R40" s="5"/>
      <c r="S40" s="5"/>
    </row>
    <row r="41" spans="1:15" ht="39.75" customHeight="1" thickBot="1">
      <c r="A41" s="55">
        <f>A39+1</f>
        <v>15</v>
      </c>
      <c r="B41" s="15" t="s">
        <v>86</v>
      </c>
      <c r="C41" s="7"/>
      <c r="D41" s="59" t="s">
        <v>64</v>
      </c>
      <c r="F41" s="1" t="e">
        <f>#REF!*#REF!</f>
        <v>#REF!</v>
      </c>
      <c r="G41" s="1" t="e">
        <f>IF(#REF!&gt;=0,10*#REF!,0)</f>
        <v>#REF!</v>
      </c>
      <c r="I41" s="60"/>
      <c r="K41" s="26">
        <v>2</v>
      </c>
      <c r="L41" s="27">
        <f>K41/K117</f>
        <v>0.4</v>
      </c>
      <c r="M41" s="28">
        <f>VLOOKUP(D41,Q1:R9,2,FALSE)</f>
        <v>0</v>
      </c>
      <c r="N41" s="28">
        <f>M41*L41</f>
        <v>0</v>
      </c>
      <c r="O41" s="29">
        <f>IF(M41=0,0,L41*MAX(R2:R8))</f>
        <v>0</v>
      </c>
    </row>
    <row r="42" spans="1:15" ht="12" customHeight="1" thickBot="1">
      <c r="A42" s="55"/>
      <c r="B42" s="15"/>
      <c r="C42" s="7"/>
      <c r="D42" s="10"/>
      <c r="K42" s="26"/>
      <c r="L42" s="27"/>
      <c r="M42" s="28"/>
      <c r="N42" s="28"/>
      <c r="O42" s="29"/>
    </row>
    <row r="43" spans="1:15" ht="39.75" customHeight="1" thickBot="1">
      <c r="A43" s="55">
        <f>A41+1</f>
        <v>16</v>
      </c>
      <c r="B43" s="15" t="s">
        <v>87</v>
      </c>
      <c r="C43" s="7"/>
      <c r="D43" s="59" t="s">
        <v>64</v>
      </c>
      <c r="F43" s="1" t="e">
        <f>#REF!*#REF!</f>
        <v>#REF!</v>
      </c>
      <c r="G43" s="1" t="e">
        <f>IF(#REF!&gt;=0,10*#REF!,0)</f>
        <v>#REF!</v>
      </c>
      <c r="I43" s="60"/>
      <c r="K43" s="26">
        <v>2</v>
      </c>
      <c r="L43" s="27">
        <f>K43/K117</f>
        <v>0.4</v>
      </c>
      <c r="M43" s="28">
        <f>VLOOKUP(D43,Q1:R9,2,FALSE)</f>
        <v>0</v>
      </c>
      <c r="N43" s="28">
        <f>M43*L43</f>
        <v>0</v>
      </c>
      <c r="O43" s="29">
        <f>IF(M43=0,0,L43*MAX(R2:R8))</f>
        <v>0</v>
      </c>
    </row>
    <row r="44" spans="1:15" ht="12" customHeight="1" thickBot="1">
      <c r="A44" s="55"/>
      <c r="B44" s="15"/>
      <c r="C44" s="7"/>
      <c r="D44" s="10"/>
      <c r="K44" s="26"/>
      <c r="L44" s="27"/>
      <c r="M44" s="28"/>
      <c r="N44" s="28"/>
      <c r="O44" s="29"/>
    </row>
    <row r="45" spans="1:15" ht="39.75" customHeight="1" thickBot="1">
      <c r="A45" s="55">
        <f>A43+1</f>
        <v>17</v>
      </c>
      <c r="B45" s="15" t="s">
        <v>88</v>
      </c>
      <c r="C45" s="7"/>
      <c r="D45" s="59" t="s">
        <v>64</v>
      </c>
      <c r="F45" s="1" t="e">
        <f>#REF!*#REF!</f>
        <v>#REF!</v>
      </c>
      <c r="G45" s="1" t="e">
        <f>IF(#REF!&gt;=0,10*#REF!,0)</f>
        <v>#REF!</v>
      </c>
      <c r="I45" s="60"/>
      <c r="K45" s="26">
        <v>1</v>
      </c>
      <c r="L45" s="27">
        <f>K45/K117</f>
        <v>0.2</v>
      </c>
      <c r="M45" s="28">
        <f>VLOOKUP(D45,Q1:R9,2,FALSE)</f>
        <v>0</v>
      </c>
      <c r="N45" s="28">
        <f>M45*L45</f>
        <v>0</v>
      </c>
      <c r="O45" s="29">
        <f>IF(M45=0,0,L45*MAX(R2:R8))</f>
        <v>0</v>
      </c>
    </row>
    <row r="46" spans="2:15" ht="12" customHeight="1">
      <c r="B46" s="21"/>
      <c r="C46" s="7"/>
      <c r="D46" s="12"/>
      <c r="K46" s="26"/>
      <c r="L46" s="27"/>
      <c r="M46" s="28"/>
      <c r="N46" s="28"/>
      <c r="O46" s="29"/>
    </row>
    <row r="47" spans="1:15" ht="15.75">
      <c r="A47" s="91" t="s">
        <v>66</v>
      </c>
      <c r="C47" s="8"/>
      <c r="D47" s="11"/>
      <c r="K47" s="26"/>
      <c r="L47" s="27"/>
      <c r="M47" s="28"/>
      <c r="N47" s="28"/>
      <c r="O47" s="29"/>
    </row>
    <row r="48" spans="2:15" ht="13.5" thickBot="1">
      <c r="B48" s="22"/>
      <c r="C48" s="8"/>
      <c r="D48" s="11"/>
      <c r="K48" s="26"/>
      <c r="L48" s="27"/>
      <c r="M48" s="28"/>
      <c r="N48" s="28"/>
      <c r="O48" s="29"/>
    </row>
    <row r="49" spans="1:15" ht="39.75" customHeight="1" thickBot="1">
      <c r="A49" s="55">
        <f>A45+1</f>
        <v>18</v>
      </c>
      <c r="B49" s="15" t="s">
        <v>89</v>
      </c>
      <c r="C49" s="7"/>
      <c r="D49" s="59" t="s">
        <v>64</v>
      </c>
      <c r="F49" s="1" t="e">
        <f>#REF!*#REF!</f>
        <v>#REF!</v>
      </c>
      <c r="G49" s="1" t="e">
        <f>IF(#REF!&gt;=0,10*#REF!,0)</f>
        <v>#REF!</v>
      </c>
      <c r="I49" s="60"/>
      <c r="K49" s="26">
        <v>4</v>
      </c>
      <c r="L49" s="27">
        <f>K49/K117</f>
        <v>0.8</v>
      </c>
      <c r="M49" s="28">
        <f>VLOOKUP(D49,Q1:R9,2,FALSE)</f>
        <v>0</v>
      </c>
      <c r="N49" s="28">
        <f>M49*L49</f>
        <v>0</v>
      </c>
      <c r="O49" s="29">
        <f>IF(M49=0,0,L49*MAX(R2:R8))</f>
        <v>0</v>
      </c>
    </row>
    <row r="50" spans="1:15" ht="12" customHeight="1" thickBot="1">
      <c r="A50" s="55"/>
      <c r="B50" s="15"/>
      <c r="C50" s="7"/>
      <c r="D50" s="10"/>
      <c r="K50" s="26"/>
      <c r="L50" s="27"/>
      <c r="M50" s="28"/>
      <c r="N50" s="28"/>
      <c r="O50" s="29"/>
    </row>
    <row r="51" spans="1:15" ht="39.75" customHeight="1" thickBot="1">
      <c r="A51" s="55">
        <f>A49+1</f>
        <v>19</v>
      </c>
      <c r="B51" s="15" t="s">
        <v>90</v>
      </c>
      <c r="C51" s="7"/>
      <c r="D51" s="59" t="s">
        <v>64</v>
      </c>
      <c r="F51" s="1" t="e">
        <f>#REF!*#REF!</f>
        <v>#REF!</v>
      </c>
      <c r="G51" s="1" t="e">
        <f>IF(#REF!&gt;=0,10*#REF!,0)</f>
        <v>#REF!</v>
      </c>
      <c r="I51" s="60"/>
      <c r="K51" s="26">
        <v>4</v>
      </c>
      <c r="L51" s="27">
        <f>K51/K117</f>
        <v>0.8</v>
      </c>
      <c r="M51" s="28">
        <f>VLOOKUP(D51,Q1:R9,2,FALSE)</f>
        <v>0</v>
      </c>
      <c r="N51" s="28">
        <f>M51*L51</f>
        <v>0</v>
      </c>
      <c r="O51" s="29">
        <f>IF(M51=0,0,L51*MAX(R2:R8))</f>
        <v>0</v>
      </c>
    </row>
    <row r="52" spans="1:15" ht="12" customHeight="1" thickBot="1">
      <c r="A52" s="55"/>
      <c r="B52" s="15"/>
      <c r="C52" s="7"/>
      <c r="D52" s="10"/>
      <c r="K52" s="26"/>
      <c r="L52" s="27"/>
      <c r="M52" s="28"/>
      <c r="N52" s="28"/>
      <c r="O52" s="29"/>
    </row>
    <row r="53" spans="1:15" ht="39.75" customHeight="1" thickBot="1">
      <c r="A53" s="55">
        <f>A51+1</f>
        <v>20</v>
      </c>
      <c r="B53" s="15" t="s">
        <v>91</v>
      </c>
      <c r="C53" s="7"/>
      <c r="D53" s="59" t="s">
        <v>64</v>
      </c>
      <c r="F53" s="1" t="e">
        <f>#REF!*#REF!</f>
        <v>#REF!</v>
      </c>
      <c r="G53" s="1" t="e">
        <f>IF(#REF!&gt;=0,10*#REF!,0)</f>
        <v>#REF!</v>
      </c>
      <c r="I53" s="60"/>
      <c r="K53" s="26">
        <v>2</v>
      </c>
      <c r="L53" s="27">
        <f>K53/K117</f>
        <v>0.4</v>
      </c>
      <c r="M53" s="28">
        <f>VLOOKUP(D53,Q1:R9,2,FALSE)</f>
        <v>0</v>
      </c>
      <c r="N53" s="28">
        <f>M53*L53</f>
        <v>0</v>
      </c>
      <c r="O53" s="29">
        <f>IF(M53=0,0,L53*MAX(R2:R8))</f>
        <v>0</v>
      </c>
    </row>
    <row r="54" spans="1:15" ht="12" customHeight="1" thickBot="1">
      <c r="A54" s="55"/>
      <c r="B54" s="15"/>
      <c r="C54" s="7"/>
      <c r="D54" s="10"/>
      <c r="K54" s="26"/>
      <c r="L54" s="27"/>
      <c r="M54" s="28"/>
      <c r="N54" s="28"/>
      <c r="O54" s="29"/>
    </row>
    <row r="55" spans="1:15" ht="39.75" customHeight="1" thickBot="1">
      <c r="A55" s="55">
        <f>A53+1</f>
        <v>21</v>
      </c>
      <c r="B55" s="15" t="s">
        <v>92</v>
      </c>
      <c r="C55" s="7"/>
      <c r="D55" s="59" t="s">
        <v>64</v>
      </c>
      <c r="F55" s="1" t="e">
        <f>#REF!*#REF!</f>
        <v>#REF!</v>
      </c>
      <c r="G55" s="1" t="e">
        <f>IF(#REF!&gt;=0,10*#REF!,0)</f>
        <v>#REF!</v>
      </c>
      <c r="I55" s="60"/>
      <c r="K55" s="26">
        <v>4</v>
      </c>
      <c r="L55" s="27">
        <f>K55/K117</f>
        <v>0.8</v>
      </c>
      <c r="M55" s="28">
        <f>VLOOKUP(D55,Q1:R9,2,FALSE)</f>
        <v>0</v>
      </c>
      <c r="N55" s="28">
        <f>M55*L55</f>
        <v>0</v>
      </c>
      <c r="O55" s="29">
        <f>IF(M55=0,0,L55*MAX(R2:R8))</f>
        <v>0</v>
      </c>
    </row>
    <row r="56" spans="2:15" ht="12" customHeight="1">
      <c r="B56" s="21"/>
      <c r="C56" s="7"/>
      <c r="D56" s="12"/>
      <c r="K56" s="26"/>
      <c r="L56" s="27"/>
      <c r="M56" s="28"/>
      <c r="N56" s="28"/>
      <c r="O56" s="29"/>
    </row>
    <row r="57" spans="1:15" ht="15.75">
      <c r="A57" s="91" t="s">
        <v>76</v>
      </c>
      <c r="C57" s="8"/>
      <c r="D57" s="11"/>
      <c r="E57" s="2"/>
      <c r="K57" s="26"/>
      <c r="L57" s="27"/>
      <c r="M57" s="28"/>
      <c r="N57" s="28"/>
      <c r="O57" s="29"/>
    </row>
    <row r="58" spans="2:15" ht="13.5" thickBot="1">
      <c r="B58" s="22"/>
      <c r="C58" s="8"/>
      <c r="D58" s="11"/>
      <c r="E58" s="2"/>
      <c r="K58" s="26"/>
      <c r="L58" s="27"/>
      <c r="M58" s="28"/>
      <c r="N58" s="28"/>
      <c r="O58" s="29"/>
    </row>
    <row r="59" spans="1:15" ht="39.75" customHeight="1" thickBot="1">
      <c r="A59" s="55">
        <f>A55+1</f>
        <v>22</v>
      </c>
      <c r="B59" s="15" t="s">
        <v>14</v>
      </c>
      <c r="C59" s="7"/>
      <c r="D59" s="59" t="s">
        <v>64</v>
      </c>
      <c r="F59" s="1" t="e">
        <f>#REF!*#REF!</f>
        <v>#REF!</v>
      </c>
      <c r="G59" s="1" t="e">
        <f>IF(#REF!&gt;=0,10*#REF!,0)</f>
        <v>#REF!</v>
      </c>
      <c r="I59" s="60"/>
      <c r="K59" s="26">
        <v>4</v>
      </c>
      <c r="L59" s="27">
        <f>K59/K117</f>
        <v>0.8</v>
      </c>
      <c r="M59" s="28">
        <f>VLOOKUP(D59,Q1:R9,2,FALSE)</f>
        <v>0</v>
      </c>
      <c r="N59" s="28">
        <f>M59*L59</f>
        <v>0</v>
      </c>
      <c r="O59" s="29">
        <f>IF(M59=0,0,L59*MAX(R2:R8))</f>
        <v>0</v>
      </c>
    </row>
    <row r="60" spans="1:15" ht="12" customHeight="1" thickBot="1">
      <c r="A60" s="55"/>
      <c r="B60" s="15"/>
      <c r="C60" s="7"/>
      <c r="D60" s="10"/>
      <c r="K60" s="26"/>
      <c r="L60" s="27"/>
      <c r="M60" s="28"/>
      <c r="N60" s="28"/>
      <c r="O60" s="29"/>
    </row>
    <row r="61" spans="1:15" ht="39.75" customHeight="1" thickBot="1">
      <c r="A61" s="55">
        <f>A59+1</f>
        <v>23</v>
      </c>
      <c r="B61" s="15" t="s">
        <v>112</v>
      </c>
      <c r="C61" s="7"/>
      <c r="D61" s="59" t="s">
        <v>64</v>
      </c>
      <c r="F61" s="1" t="e">
        <f>#REF!*#REF!</f>
        <v>#REF!</v>
      </c>
      <c r="G61" s="1" t="e">
        <f>IF(#REF!&gt;=0,10*#REF!,0)</f>
        <v>#REF!</v>
      </c>
      <c r="I61" s="60"/>
      <c r="K61" s="26">
        <v>3</v>
      </c>
      <c r="L61" s="27">
        <f>K61/K117</f>
        <v>0.6</v>
      </c>
      <c r="M61" s="28">
        <f>VLOOKUP(D61,Q1:R9,2,FALSE)</f>
        <v>0</v>
      </c>
      <c r="N61" s="28">
        <f>M61*L61</f>
        <v>0</v>
      </c>
      <c r="O61" s="29">
        <f>IF(M61=0,0,L61*MAX(R2:R8))</f>
        <v>0</v>
      </c>
    </row>
    <row r="62" spans="1:15" ht="12" customHeight="1" thickBot="1">
      <c r="A62" s="55"/>
      <c r="B62" s="15"/>
      <c r="C62" s="7"/>
      <c r="D62" s="10"/>
      <c r="K62" s="26"/>
      <c r="L62" s="27"/>
      <c r="M62" s="28"/>
      <c r="N62" s="28"/>
      <c r="O62" s="29"/>
    </row>
    <row r="63" spans="1:15" ht="39.75" customHeight="1" thickBot="1">
      <c r="A63" s="55">
        <f>A61+1</f>
        <v>24</v>
      </c>
      <c r="B63" s="15" t="s">
        <v>93</v>
      </c>
      <c r="C63" s="7"/>
      <c r="D63" s="59" t="s">
        <v>64</v>
      </c>
      <c r="F63" s="1" t="e">
        <f>#REF!*#REF!</f>
        <v>#REF!</v>
      </c>
      <c r="G63" s="1" t="e">
        <f>IF(#REF!&gt;=0,10*#REF!,0)</f>
        <v>#REF!</v>
      </c>
      <c r="I63" s="60"/>
      <c r="K63" s="26">
        <v>1</v>
      </c>
      <c r="L63" s="27">
        <f>K63/K117</f>
        <v>0.2</v>
      </c>
      <c r="M63" s="28">
        <f>VLOOKUP(D63,Q1:R9,2,FALSE)</f>
        <v>0</v>
      </c>
      <c r="N63" s="28">
        <f>M63*L63</f>
        <v>0</v>
      </c>
      <c r="O63" s="29">
        <f>IF(M63=0,0,L63*MAX(R2:R8))</f>
        <v>0</v>
      </c>
    </row>
    <row r="64" spans="2:15" ht="12" customHeight="1">
      <c r="B64" s="23"/>
      <c r="C64" s="7"/>
      <c r="D64" s="12"/>
      <c r="K64" s="26"/>
      <c r="L64" s="27"/>
      <c r="M64" s="28"/>
      <c r="N64" s="28"/>
      <c r="O64" s="29"/>
    </row>
    <row r="65" spans="1:15" ht="15.75">
      <c r="A65" s="91" t="s">
        <v>56</v>
      </c>
      <c r="C65" s="8"/>
      <c r="D65" s="11"/>
      <c r="E65" s="2"/>
      <c r="K65" s="26"/>
      <c r="L65" s="27"/>
      <c r="M65" s="28"/>
      <c r="N65" s="28"/>
      <c r="O65" s="29"/>
    </row>
    <row r="66" spans="2:15" ht="13.5" thickBot="1">
      <c r="B66" s="22"/>
      <c r="C66" s="8"/>
      <c r="D66" s="11"/>
      <c r="E66" s="2"/>
      <c r="K66" s="26"/>
      <c r="L66" s="27"/>
      <c r="M66" s="28"/>
      <c r="N66" s="28"/>
      <c r="O66" s="29"/>
    </row>
    <row r="67" spans="1:15" ht="39.75" customHeight="1" thickBot="1">
      <c r="A67" s="55">
        <f>A63+1</f>
        <v>25</v>
      </c>
      <c r="B67" s="15" t="s">
        <v>113</v>
      </c>
      <c r="C67" s="7"/>
      <c r="D67" s="59" t="s">
        <v>64</v>
      </c>
      <c r="F67" s="1" t="e">
        <f>#REF!*#REF!</f>
        <v>#REF!</v>
      </c>
      <c r="G67" s="1" t="e">
        <f>IF(#REF!&gt;=0,10*#REF!,0)</f>
        <v>#REF!</v>
      </c>
      <c r="I67" s="60"/>
      <c r="K67" s="26">
        <v>3</v>
      </c>
      <c r="L67" s="27">
        <f>K67/K117</f>
        <v>0.6</v>
      </c>
      <c r="M67" s="28">
        <f>VLOOKUP(D67,Q1:R9,2,FALSE)</f>
        <v>0</v>
      </c>
      <c r="N67" s="28">
        <f>M67*L67</f>
        <v>0</v>
      </c>
      <c r="O67" s="29">
        <f>IF(M67=0,0,L67*MAX(R2:R8))</f>
        <v>0</v>
      </c>
    </row>
    <row r="68" spans="1:15" ht="12" customHeight="1" thickBot="1">
      <c r="A68" s="55"/>
      <c r="B68" s="15"/>
      <c r="C68" s="7"/>
      <c r="D68" s="10"/>
      <c r="K68" s="26"/>
      <c r="L68" s="27"/>
      <c r="M68" s="28"/>
      <c r="N68" s="28"/>
      <c r="O68" s="29"/>
    </row>
    <row r="69" spans="1:15" ht="39.75" customHeight="1" thickBot="1">
      <c r="A69" s="55">
        <f>A67+1</f>
        <v>26</v>
      </c>
      <c r="B69" s="15" t="s">
        <v>94</v>
      </c>
      <c r="C69" s="7"/>
      <c r="D69" s="59" t="s">
        <v>64</v>
      </c>
      <c r="F69" s="1" t="e">
        <f>#REF!*#REF!</f>
        <v>#REF!</v>
      </c>
      <c r="G69" s="1" t="e">
        <f>IF(#REF!&gt;=0,10*#REF!,0)</f>
        <v>#REF!</v>
      </c>
      <c r="I69" s="60"/>
      <c r="K69" s="26">
        <v>2</v>
      </c>
      <c r="L69" s="27">
        <f>K69/K117</f>
        <v>0.4</v>
      </c>
      <c r="M69" s="28">
        <f>VLOOKUP(D69,Q1:R9,2,FALSE)</f>
        <v>0</v>
      </c>
      <c r="N69" s="28">
        <f>M69*L69</f>
        <v>0</v>
      </c>
      <c r="O69" s="29">
        <f>IF(M69=0,0,L69*MAX(R2:R8))</f>
        <v>0</v>
      </c>
    </row>
    <row r="70" spans="1:15" ht="12" customHeight="1" thickBot="1">
      <c r="A70" s="55"/>
      <c r="B70" s="15"/>
      <c r="C70" s="7"/>
      <c r="D70" s="10"/>
      <c r="K70" s="26"/>
      <c r="L70" s="27"/>
      <c r="M70" s="28"/>
      <c r="N70" s="28"/>
      <c r="O70" s="29"/>
    </row>
    <row r="71" spans="1:15" ht="39.75" customHeight="1" thickBot="1">
      <c r="A71" s="55">
        <f>A69+1</f>
        <v>27</v>
      </c>
      <c r="B71" s="15" t="s">
        <v>95</v>
      </c>
      <c r="C71" s="7"/>
      <c r="D71" s="59" t="s">
        <v>64</v>
      </c>
      <c r="F71" s="1" t="e">
        <f>#REF!*#REF!</f>
        <v>#REF!</v>
      </c>
      <c r="G71" s="1" t="e">
        <f>IF(#REF!&gt;=0,10*#REF!,0)</f>
        <v>#REF!</v>
      </c>
      <c r="I71" s="60"/>
      <c r="K71" s="26">
        <v>2</v>
      </c>
      <c r="L71" s="27">
        <f>K71/K117</f>
        <v>0.4</v>
      </c>
      <c r="M71" s="28">
        <f>VLOOKUP(D71,Q1:R9,2,FALSE)</f>
        <v>0</v>
      </c>
      <c r="N71" s="28">
        <f>M71*L71</f>
        <v>0</v>
      </c>
      <c r="O71" s="29">
        <f>IF(M71=0,0,L71*MAX(R2:R8))</f>
        <v>0</v>
      </c>
    </row>
    <row r="72" spans="1:15" ht="12" customHeight="1" thickBot="1">
      <c r="A72" s="55"/>
      <c r="B72" s="15"/>
      <c r="C72" s="7"/>
      <c r="D72" s="10"/>
      <c r="K72" s="26"/>
      <c r="L72" s="27"/>
      <c r="M72" s="28"/>
      <c r="N72" s="28"/>
      <c r="O72" s="29"/>
    </row>
    <row r="73" spans="1:15" ht="39.75" customHeight="1" thickBot="1">
      <c r="A73" s="55">
        <f>A71+1</f>
        <v>28</v>
      </c>
      <c r="B73" s="15" t="s">
        <v>96</v>
      </c>
      <c r="C73" s="7"/>
      <c r="D73" s="59" t="s">
        <v>64</v>
      </c>
      <c r="F73" s="1" t="e">
        <f>#REF!*#REF!</f>
        <v>#REF!</v>
      </c>
      <c r="G73" s="1" t="e">
        <f>IF(#REF!&gt;=0,10*#REF!,0)</f>
        <v>#REF!</v>
      </c>
      <c r="I73" s="60"/>
      <c r="K73" s="26">
        <v>3</v>
      </c>
      <c r="L73" s="27">
        <f>K73/K117</f>
        <v>0.6</v>
      </c>
      <c r="M73" s="28">
        <f>VLOOKUP(D73,Q1:R9,2,FALSE)</f>
        <v>0</v>
      </c>
      <c r="N73" s="28">
        <f>M73*L73</f>
        <v>0</v>
      </c>
      <c r="O73" s="29">
        <f>IF(M73=0,0,L73*MAX(R2:R8))</f>
        <v>0</v>
      </c>
    </row>
    <row r="74" spans="1:15" ht="12" customHeight="1" thickBot="1">
      <c r="A74" s="55"/>
      <c r="B74" s="15"/>
      <c r="C74" s="7"/>
      <c r="D74" s="10"/>
      <c r="K74" s="26"/>
      <c r="L74" s="27"/>
      <c r="M74" s="28"/>
      <c r="N74" s="28"/>
      <c r="O74" s="29"/>
    </row>
    <row r="75" spans="1:15" ht="39.75" customHeight="1" thickBot="1">
      <c r="A75" s="55">
        <f>A73+1</f>
        <v>29</v>
      </c>
      <c r="B75" s="15" t="s">
        <v>97</v>
      </c>
      <c r="C75" s="7"/>
      <c r="D75" s="59" t="s">
        <v>64</v>
      </c>
      <c r="F75" s="1" t="e">
        <f>#REF!*#REF!</f>
        <v>#REF!</v>
      </c>
      <c r="G75" s="1" t="e">
        <f>IF(#REF!&gt;=0,10*#REF!,0)</f>
        <v>#REF!</v>
      </c>
      <c r="I75" s="60"/>
      <c r="K75" s="26">
        <v>3</v>
      </c>
      <c r="L75" s="27">
        <f>K75/K117</f>
        <v>0.6</v>
      </c>
      <c r="M75" s="28">
        <f>VLOOKUP(D75,Q1:R9,2,FALSE)</f>
        <v>0</v>
      </c>
      <c r="N75" s="28">
        <f>M75*L75</f>
        <v>0</v>
      </c>
      <c r="O75" s="29">
        <f>IF(M75=0,0,L75*MAX(R2:R8))</f>
        <v>0</v>
      </c>
    </row>
    <row r="76" spans="2:15" ht="12" customHeight="1">
      <c r="B76" s="21"/>
      <c r="C76" s="7"/>
      <c r="D76" s="10"/>
      <c r="K76" s="26"/>
      <c r="L76" s="27"/>
      <c r="M76" s="28"/>
      <c r="N76" s="28"/>
      <c r="O76" s="29"/>
    </row>
    <row r="77" spans="1:15" ht="15.75">
      <c r="A77" s="91" t="s">
        <v>67</v>
      </c>
      <c r="C77" s="8"/>
      <c r="D77" s="11"/>
      <c r="K77" s="26"/>
      <c r="L77" s="27"/>
      <c r="M77" s="28"/>
      <c r="N77" s="28"/>
      <c r="O77" s="29"/>
    </row>
    <row r="78" spans="2:15" ht="13.5" thickBot="1">
      <c r="B78" s="22"/>
      <c r="C78" s="8"/>
      <c r="D78" s="11"/>
      <c r="K78" s="26"/>
      <c r="L78" s="27"/>
      <c r="M78" s="28"/>
      <c r="N78" s="28"/>
      <c r="O78" s="29"/>
    </row>
    <row r="79" spans="1:15" ht="39.75" customHeight="1" thickBot="1">
      <c r="A79" s="55">
        <f>A75+1</f>
        <v>30</v>
      </c>
      <c r="B79" s="15" t="s">
        <v>114</v>
      </c>
      <c r="C79" s="7"/>
      <c r="D79" s="59" t="s">
        <v>64</v>
      </c>
      <c r="F79" s="1" t="e">
        <f>#REF!*#REF!</f>
        <v>#REF!</v>
      </c>
      <c r="G79" s="1" t="e">
        <f>IF(#REF!&gt;=0,10*#REF!,0)</f>
        <v>#REF!</v>
      </c>
      <c r="I79" s="60"/>
      <c r="K79" s="26">
        <v>4</v>
      </c>
      <c r="L79" s="27">
        <f>K79/K117</f>
        <v>0.8</v>
      </c>
      <c r="M79" s="28">
        <f>VLOOKUP(D79,Q1:R9,2,FALSE)</f>
        <v>0</v>
      </c>
      <c r="N79" s="28">
        <f>M79*L79</f>
        <v>0</v>
      </c>
      <c r="O79" s="29">
        <f>IF(M79=0,0,L79*MAX(R2:R8))</f>
        <v>0</v>
      </c>
    </row>
    <row r="80" spans="1:15" ht="12" customHeight="1" thickBot="1">
      <c r="A80" s="55"/>
      <c r="B80" s="15"/>
      <c r="C80" s="7"/>
      <c r="D80" s="10"/>
      <c r="K80" s="26"/>
      <c r="L80" s="27"/>
      <c r="M80" s="28"/>
      <c r="N80" s="28"/>
      <c r="O80" s="29"/>
    </row>
    <row r="81" spans="1:15" ht="39.75" customHeight="1" thickBot="1">
      <c r="A81" s="55">
        <f>A79+1</f>
        <v>31</v>
      </c>
      <c r="B81" s="15" t="s">
        <v>98</v>
      </c>
      <c r="C81" s="7"/>
      <c r="D81" s="59" t="s">
        <v>64</v>
      </c>
      <c r="F81" s="1" t="e">
        <f>#REF!*#REF!</f>
        <v>#REF!</v>
      </c>
      <c r="G81" s="1" t="e">
        <f>IF(#REF!&gt;=0,10*#REF!,0)</f>
        <v>#REF!</v>
      </c>
      <c r="I81" s="60"/>
      <c r="K81" s="26">
        <v>3</v>
      </c>
      <c r="L81" s="27">
        <f>K81/K117</f>
        <v>0.6</v>
      </c>
      <c r="M81" s="28">
        <f>VLOOKUP(D81,Q1:R9,2,FALSE)</f>
        <v>0</v>
      </c>
      <c r="N81" s="28">
        <f>M81*L81</f>
        <v>0</v>
      </c>
      <c r="O81" s="29">
        <f>IF(M81=0,0,L81*MAX(R2:R8))</f>
        <v>0</v>
      </c>
    </row>
    <row r="82" spans="1:15" ht="12" customHeight="1" thickBot="1">
      <c r="A82" s="55"/>
      <c r="B82" s="15"/>
      <c r="C82" s="7"/>
      <c r="D82" s="10"/>
      <c r="K82" s="26"/>
      <c r="L82" s="27"/>
      <c r="M82" s="28"/>
      <c r="N82" s="28"/>
      <c r="O82" s="29"/>
    </row>
    <row r="83" spans="1:15" ht="39.75" customHeight="1" thickBot="1">
      <c r="A83" s="55">
        <f>A81+1</f>
        <v>32</v>
      </c>
      <c r="B83" s="15" t="s">
        <v>15</v>
      </c>
      <c r="C83" s="7"/>
      <c r="D83" s="59" t="s">
        <v>64</v>
      </c>
      <c r="F83" s="1" t="e">
        <f>#REF!*#REF!</f>
        <v>#REF!</v>
      </c>
      <c r="G83" s="1" t="e">
        <f>IF(#REF!&gt;=0,10*#REF!,0)</f>
        <v>#REF!</v>
      </c>
      <c r="I83" s="60"/>
      <c r="K83" s="26">
        <v>3</v>
      </c>
      <c r="L83" s="27">
        <f>K83/K117</f>
        <v>0.6</v>
      </c>
      <c r="M83" s="28">
        <f>VLOOKUP(D83,Q1:R9,2,FALSE)</f>
        <v>0</v>
      </c>
      <c r="N83" s="28">
        <f>M83*L83</f>
        <v>0</v>
      </c>
      <c r="O83" s="29">
        <f>IF(M83=0,0,L83*MAX(R2:R8))</f>
        <v>0</v>
      </c>
    </row>
    <row r="84" spans="1:15" ht="12" customHeight="1" thickBot="1">
      <c r="A84" s="55"/>
      <c r="B84" s="15"/>
      <c r="C84" s="7"/>
      <c r="D84" s="12"/>
      <c r="K84" s="26"/>
      <c r="L84" s="27"/>
      <c r="M84" s="28"/>
      <c r="N84" s="28"/>
      <c r="O84" s="29"/>
    </row>
    <row r="85" spans="1:15" ht="39.75" customHeight="1" thickBot="1">
      <c r="A85" s="55">
        <f>A83+1</f>
        <v>33</v>
      </c>
      <c r="B85" s="15" t="s">
        <v>99</v>
      </c>
      <c r="C85" s="7"/>
      <c r="D85" s="59" t="s">
        <v>64</v>
      </c>
      <c r="F85" s="1" t="e">
        <f>#REF!*#REF!</f>
        <v>#REF!</v>
      </c>
      <c r="G85" s="1" t="e">
        <f>IF(#REF!&gt;=0,10*#REF!,0)</f>
        <v>#REF!</v>
      </c>
      <c r="I85" s="60"/>
      <c r="K85" s="26">
        <v>3</v>
      </c>
      <c r="L85" s="27">
        <f>K85/K117</f>
        <v>0.6</v>
      </c>
      <c r="M85" s="28">
        <f>VLOOKUP(D85,Q1:R9,2,FALSE)</f>
        <v>0</v>
      </c>
      <c r="N85" s="28">
        <f>M85*L85</f>
        <v>0</v>
      </c>
      <c r="O85" s="29">
        <f>IF(M85=0,0,L85*MAX(R2:R8))</f>
        <v>0</v>
      </c>
    </row>
    <row r="86" spans="2:15" ht="12" customHeight="1">
      <c r="B86" s="21"/>
      <c r="C86" s="7"/>
      <c r="D86" s="12"/>
      <c r="K86" s="26"/>
      <c r="L86" s="27"/>
      <c r="M86" s="28"/>
      <c r="N86" s="28"/>
      <c r="O86" s="29"/>
    </row>
    <row r="87" spans="1:15" ht="15.75">
      <c r="A87" s="91" t="s">
        <v>68</v>
      </c>
      <c r="C87" s="8"/>
      <c r="D87" s="11"/>
      <c r="E87" s="2"/>
      <c r="K87" s="26"/>
      <c r="L87" s="27"/>
      <c r="M87" s="28"/>
      <c r="N87" s="28"/>
      <c r="O87" s="29"/>
    </row>
    <row r="88" spans="2:15" ht="13.5" thickBot="1">
      <c r="B88" s="22"/>
      <c r="C88" s="8"/>
      <c r="D88" s="11"/>
      <c r="E88" s="2"/>
      <c r="K88" s="26"/>
      <c r="L88" s="27"/>
      <c r="M88" s="28"/>
      <c r="N88" s="28"/>
      <c r="O88" s="29"/>
    </row>
    <row r="89" spans="1:15" ht="39.75" customHeight="1" thickBot="1">
      <c r="A89" s="55">
        <f>A85+1</f>
        <v>34</v>
      </c>
      <c r="B89" s="15" t="s">
        <v>100</v>
      </c>
      <c r="C89" s="7"/>
      <c r="D89" s="59" t="s">
        <v>64</v>
      </c>
      <c r="F89" s="1" t="e">
        <f>#REF!*#REF!</f>
        <v>#REF!</v>
      </c>
      <c r="G89" s="1" t="e">
        <f>IF(#REF!&gt;=0,10*#REF!,0)</f>
        <v>#REF!</v>
      </c>
      <c r="I89" s="60"/>
      <c r="K89" s="26">
        <v>5</v>
      </c>
      <c r="L89" s="27">
        <f>K89/K117</f>
        <v>1</v>
      </c>
      <c r="M89" s="28">
        <f>VLOOKUP(D89,Q1:R9,2,FALSE)</f>
        <v>0</v>
      </c>
      <c r="N89" s="28">
        <f>M89*L89</f>
        <v>0</v>
      </c>
      <c r="O89" s="29">
        <f>IF(M89=0,0,L89*MAX(R2:R8))</f>
        <v>0</v>
      </c>
    </row>
    <row r="90" spans="1:15" ht="12" customHeight="1" thickBot="1">
      <c r="A90" s="55"/>
      <c r="B90" s="15"/>
      <c r="C90" s="7"/>
      <c r="D90" s="10"/>
      <c r="K90" s="26"/>
      <c r="L90" s="27"/>
      <c r="M90" s="28"/>
      <c r="N90" s="28"/>
      <c r="O90" s="29"/>
    </row>
    <row r="91" spans="1:15" ht="39.75" customHeight="1" thickBot="1">
      <c r="A91" s="55">
        <f>A89+1</f>
        <v>35</v>
      </c>
      <c r="B91" s="15" t="s">
        <v>101</v>
      </c>
      <c r="C91" s="7"/>
      <c r="D91" s="59" t="s">
        <v>64</v>
      </c>
      <c r="F91" s="1" t="e">
        <f>#REF!*#REF!</f>
        <v>#REF!</v>
      </c>
      <c r="G91" s="1" t="e">
        <f>IF(#REF!&gt;=0,10*#REF!,0)</f>
        <v>#REF!</v>
      </c>
      <c r="I91" s="60"/>
      <c r="K91" s="26">
        <v>2</v>
      </c>
      <c r="L91" s="27">
        <f>K91/K117</f>
        <v>0.4</v>
      </c>
      <c r="M91" s="28">
        <f>VLOOKUP(D91,Q1:R9,2,FALSE)</f>
        <v>0</v>
      </c>
      <c r="N91" s="28">
        <f>M91*L91</f>
        <v>0</v>
      </c>
      <c r="O91" s="29">
        <f>IF(M91=0,0,L91*MAX(R2:R8))</f>
        <v>0</v>
      </c>
    </row>
    <row r="92" spans="1:15" ht="12" customHeight="1" thickBot="1">
      <c r="A92" s="55"/>
      <c r="B92" s="15"/>
      <c r="C92" s="7"/>
      <c r="D92" s="10"/>
      <c r="K92" s="26"/>
      <c r="L92" s="27"/>
      <c r="M92" s="28"/>
      <c r="N92" s="28"/>
      <c r="O92" s="29"/>
    </row>
    <row r="93" spans="1:15" ht="39.75" customHeight="1" thickBot="1">
      <c r="A93" s="55">
        <f>A91+1</f>
        <v>36</v>
      </c>
      <c r="B93" s="15" t="s">
        <v>115</v>
      </c>
      <c r="C93" s="7"/>
      <c r="D93" s="59" t="s">
        <v>64</v>
      </c>
      <c r="F93" s="1" t="e">
        <f>#REF!*#REF!</f>
        <v>#REF!</v>
      </c>
      <c r="G93" s="1" t="e">
        <f>IF(#REF!&gt;=0,10*#REF!,0)</f>
        <v>#REF!</v>
      </c>
      <c r="I93" s="60"/>
      <c r="K93" s="26">
        <v>4</v>
      </c>
      <c r="L93" s="27">
        <f>K93/K117</f>
        <v>0.8</v>
      </c>
      <c r="M93" s="28">
        <f>VLOOKUP(D93,Q1:R9,2,FALSE)</f>
        <v>0</v>
      </c>
      <c r="N93" s="28">
        <f>M93*L93</f>
        <v>0</v>
      </c>
      <c r="O93" s="29">
        <f>IF(M93=0,0,L93*MAX(R2:R8))</f>
        <v>0</v>
      </c>
    </row>
    <row r="94" spans="1:15" ht="12" customHeight="1" thickBot="1">
      <c r="A94" s="55"/>
      <c r="B94" s="15"/>
      <c r="C94" s="7"/>
      <c r="D94" s="10"/>
      <c r="K94" s="26"/>
      <c r="L94" s="27"/>
      <c r="M94" s="28"/>
      <c r="N94" s="28"/>
      <c r="O94" s="29"/>
    </row>
    <row r="95" spans="1:15" ht="39.75" customHeight="1" thickBot="1">
      <c r="A95" s="55">
        <f>A93+1</f>
        <v>37</v>
      </c>
      <c r="B95" s="15" t="s">
        <v>102</v>
      </c>
      <c r="C95" s="7"/>
      <c r="D95" s="59" t="s">
        <v>64</v>
      </c>
      <c r="F95" s="1" t="e">
        <f>#REF!*#REF!</f>
        <v>#REF!</v>
      </c>
      <c r="G95" s="1" t="e">
        <f>IF(#REF!&gt;=0,10*#REF!,0)</f>
        <v>#REF!</v>
      </c>
      <c r="I95" s="60"/>
      <c r="K95" s="26">
        <v>3</v>
      </c>
      <c r="L95" s="27">
        <f>K95/K117</f>
        <v>0.6</v>
      </c>
      <c r="M95" s="28">
        <f>VLOOKUP(D95,Q1:R9,2,FALSE)</f>
        <v>0</v>
      </c>
      <c r="N95" s="28">
        <f>M95*L95</f>
        <v>0</v>
      </c>
      <c r="O95" s="29">
        <f>IF(M95=0,0,L95*MAX(R2:R8))</f>
        <v>0</v>
      </c>
    </row>
    <row r="96" spans="1:15" ht="12" customHeight="1" thickBot="1">
      <c r="A96" s="55"/>
      <c r="B96" s="15"/>
      <c r="C96" s="7"/>
      <c r="D96" s="10"/>
      <c r="K96" s="26"/>
      <c r="L96" s="27"/>
      <c r="M96" s="28"/>
      <c r="N96" s="28"/>
      <c r="O96" s="29"/>
    </row>
    <row r="97" spans="1:15" ht="39.75" customHeight="1" thickBot="1">
      <c r="A97" s="55">
        <f>A95+1</f>
        <v>38</v>
      </c>
      <c r="B97" s="15" t="s">
        <v>116</v>
      </c>
      <c r="C97" s="7"/>
      <c r="D97" s="59" t="s">
        <v>64</v>
      </c>
      <c r="F97" s="1" t="e">
        <f>#REF!*#REF!</f>
        <v>#REF!</v>
      </c>
      <c r="G97" s="1" t="e">
        <f>IF(#REF!&gt;=0,10*#REF!,0)</f>
        <v>#REF!</v>
      </c>
      <c r="I97" s="60"/>
      <c r="K97" s="26">
        <v>3</v>
      </c>
      <c r="L97" s="27">
        <f>K97/K117</f>
        <v>0.6</v>
      </c>
      <c r="M97" s="28">
        <f>VLOOKUP(D97,Q1:R9,2,FALSE)</f>
        <v>0</v>
      </c>
      <c r="N97" s="28">
        <f>M97*L97</f>
        <v>0</v>
      </c>
      <c r="O97" s="29">
        <f>IF(M97=0,0,L97*MAX(R2:R8))</f>
        <v>0</v>
      </c>
    </row>
    <row r="98" spans="2:15" ht="12" customHeight="1">
      <c r="B98" s="21"/>
      <c r="C98" s="7"/>
      <c r="D98" s="12"/>
      <c r="K98" s="26"/>
      <c r="L98" s="27"/>
      <c r="M98" s="28"/>
      <c r="N98" s="28"/>
      <c r="O98" s="29"/>
    </row>
    <row r="99" spans="1:15" ht="15.75">
      <c r="A99" s="91" t="s">
        <v>69</v>
      </c>
      <c r="C99" s="8"/>
      <c r="D99" s="11"/>
      <c r="E99" s="2"/>
      <c r="K99" s="26"/>
      <c r="L99" s="27"/>
      <c r="M99" s="28"/>
      <c r="N99" s="28"/>
      <c r="O99" s="29"/>
    </row>
    <row r="100" spans="2:15" ht="13.5" thickBot="1">
      <c r="B100" s="22"/>
      <c r="C100" s="8"/>
      <c r="D100" s="11"/>
      <c r="E100" s="2"/>
      <c r="K100" s="26"/>
      <c r="L100" s="27"/>
      <c r="M100" s="28"/>
      <c r="N100" s="28"/>
      <c r="O100" s="29"/>
    </row>
    <row r="101" spans="1:15" ht="39.75" customHeight="1" thickBot="1">
      <c r="A101" s="55">
        <f>A97+1</f>
        <v>39</v>
      </c>
      <c r="B101" s="15" t="s">
        <v>117</v>
      </c>
      <c r="C101" s="7"/>
      <c r="D101" s="59" t="s">
        <v>64</v>
      </c>
      <c r="F101" s="1" t="e">
        <f>#REF!*#REF!</f>
        <v>#REF!</v>
      </c>
      <c r="G101" s="1" t="e">
        <f>IF(#REF!&gt;=0,10*#REF!,0)</f>
        <v>#REF!</v>
      </c>
      <c r="I101" s="60"/>
      <c r="K101" s="26">
        <v>4</v>
      </c>
      <c r="L101" s="27">
        <f>K101/K117</f>
        <v>0.8</v>
      </c>
      <c r="M101" s="28">
        <f>VLOOKUP(D101,Q1:R9,2,FALSE)</f>
        <v>0</v>
      </c>
      <c r="N101" s="28">
        <f>M101*L101</f>
        <v>0</v>
      </c>
      <c r="O101" s="29">
        <f>IF(M101=0,0,L101*MAX(R2:R8))</f>
        <v>0</v>
      </c>
    </row>
    <row r="102" spans="1:15" ht="12" customHeight="1" thickBot="1">
      <c r="A102" s="55"/>
      <c r="B102" s="15"/>
      <c r="C102" s="7"/>
      <c r="D102" s="10"/>
      <c r="K102" s="26"/>
      <c r="L102" s="27"/>
      <c r="M102" s="28"/>
      <c r="N102" s="28"/>
      <c r="O102" s="29"/>
    </row>
    <row r="103" spans="1:15" ht="39.75" customHeight="1" thickBot="1">
      <c r="A103" s="55">
        <f>A101+1</f>
        <v>40</v>
      </c>
      <c r="B103" s="15" t="s">
        <v>103</v>
      </c>
      <c r="C103" s="7"/>
      <c r="D103" s="59" t="s">
        <v>64</v>
      </c>
      <c r="F103" s="1" t="e">
        <f>#REF!*#REF!</f>
        <v>#REF!</v>
      </c>
      <c r="G103" s="1" t="e">
        <f>IF(#REF!&gt;=0,10*#REF!,0)</f>
        <v>#REF!</v>
      </c>
      <c r="I103" s="60"/>
      <c r="K103" s="26">
        <v>3</v>
      </c>
      <c r="L103" s="27">
        <f>K103/K117</f>
        <v>0.6</v>
      </c>
      <c r="M103" s="28">
        <f>VLOOKUP(D103,Q1:R9,2,FALSE)</f>
        <v>0</v>
      </c>
      <c r="N103" s="28">
        <f>M103*L103</f>
        <v>0</v>
      </c>
      <c r="O103" s="29">
        <f>IF(M103=0,0,L103*MAX(R2:R8))</f>
        <v>0</v>
      </c>
    </row>
    <row r="104" spans="1:15" ht="12" customHeight="1" thickBot="1">
      <c r="A104" s="55"/>
      <c r="B104" s="15"/>
      <c r="C104" s="7"/>
      <c r="D104" s="10"/>
      <c r="K104" s="26"/>
      <c r="L104" s="27"/>
      <c r="M104" s="28"/>
      <c r="N104" s="28"/>
      <c r="O104" s="29"/>
    </row>
    <row r="105" spans="1:15" ht="39.75" customHeight="1" thickBot="1">
      <c r="A105" s="55">
        <f>A103+1</f>
        <v>41</v>
      </c>
      <c r="B105" s="15" t="s">
        <v>104</v>
      </c>
      <c r="C105" s="7"/>
      <c r="D105" s="59" t="s">
        <v>64</v>
      </c>
      <c r="F105" s="1" t="e">
        <f>#REF!*#REF!</f>
        <v>#REF!</v>
      </c>
      <c r="G105" s="1" t="e">
        <f>IF(#REF!&gt;=0,10*#REF!,0)</f>
        <v>#REF!</v>
      </c>
      <c r="I105" s="60"/>
      <c r="K105" s="26">
        <v>3</v>
      </c>
      <c r="L105" s="27">
        <f>K105/K117</f>
        <v>0.6</v>
      </c>
      <c r="M105" s="28">
        <f>VLOOKUP(D105,Q1:R9,2,FALSE)</f>
        <v>0</v>
      </c>
      <c r="N105" s="28">
        <f>M105*L105</f>
        <v>0</v>
      </c>
      <c r="O105" s="29">
        <f>IF(M105=0,0,L105*MAX(R2:R8))</f>
        <v>0</v>
      </c>
    </row>
    <row r="106" spans="1:15" ht="12" customHeight="1" thickBot="1">
      <c r="A106" s="55"/>
      <c r="B106" s="15"/>
      <c r="C106" s="7"/>
      <c r="D106" s="10"/>
      <c r="K106" s="26"/>
      <c r="L106" s="27"/>
      <c r="M106" s="28"/>
      <c r="N106" s="28"/>
      <c r="O106" s="29"/>
    </row>
    <row r="107" spans="1:15" ht="39.75" customHeight="1" thickBot="1">
      <c r="A107" s="55">
        <f>A105+1</f>
        <v>42</v>
      </c>
      <c r="B107" s="15" t="s">
        <v>105</v>
      </c>
      <c r="C107" s="7"/>
      <c r="D107" s="59" t="s">
        <v>64</v>
      </c>
      <c r="F107" s="1" t="e">
        <f>#REF!*#REF!</f>
        <v>#REF!</v>
      </c>
      <c r="G107" s="1" t="e">
        <f>IF(#REF!&gt;=0,10*#REF!,0)</f>
        <v>#REF!</v>
      </c>
      <c r="I107" s="60"/>
      <c r="K107" s="26">
        <v>2</v>
      </c>
      <c r="L107" s="27">
        <f>K107/K117</f>
        <v>0.4</v>
      </c>
      <c r="M107" s="28">
        <f>VLOOKUP(D107,Q1:R9,2,FALSE)</f>
        <v>0</v>
      </c>
      <c r="N107" s="28">
        <f>M107*L107</f>
        <v>0</v>
      </c>
      <c r="O107" s="29">
        <f>IF(M107=0,0,L107*MAX(R2:R8))</f>
        <v>0</v>
      </c>
    </row>
    <row r="108" spans="2:15" ht="12" customHeight="1">
      <c r="B108" s="21"/>
      <c r="C108" s="7"/>
      <c r="D108" s="10"/>
      <c r="K108" s="26"/>
      <c r="L108" s="27"/>
      <c r="M108" s="28"/>
      <c r="N108" s="28"/>
      <c r="O108" s="29"/>
    </row>
    <row r="109" spans="1:15" ht="15.75">
      <c r="A109" s="91" t="s">
        <v>57</v>
      </c>
      <c r="C109" s="8"/>
      <c r="D109" s="11"/>
      <c r="E109" s="2"/>
      <c r="K109" s="26"/>
      <c r="L109" s="27"/>
      <c r="M109" s="28"/>
      <c r="N109" s="28"/>
      <c r="O109" s="29"/>
    </row>
    <row r="110" spans="2:15" ht="13.5" thickBot="1">
      <c r="B110" s="22"/>
      <c r="C110" s="8"/>
      <c r="D110" s="11"/>
      <c r="E110" s="2"/>
      <c r="K110" s="26"/>
      <c r="L110" s="27"/>
      <c r="M110" s="28"/>
      <c r="N110" s="28"/>
      <c r="O110" s="29"/>
    </row>
    <row r="111" spans="1:15" s="47" customFormat="1" ht="39.75" customHeight="1" thickBot="1">
      <c r="A111" s="55">
        <f>A107+1</f>
        <v>43</v>
      </c>
      <c r="B111" s="15" t="s">
        <v>106</v>
      </c>
      <c r="C111" s="43"/>
      <c r="D111" s="59" t="s">
        <v>64</v>
      </c>
      <c r="E111" s="44"/>
      <c r="F111" s="44" t="e">
        <f>#REF!*#REF!</f>
        <v>#REF!</v>
      </c>
      <c r="G111" s="44" t="e">
        <f>IF(#REF!&gt;=0,10*#REF!,0)</f>
        <v>#REF!</v>
      </c>
      <c r="H111" s="44"/>
      <c r="I111" s="60"/>
      <c r="J111" s="43"/>
      <c r="K111" s="25">
        <v>4</v>
      </c>
      <c r="L111" s="45">
        <f>K111/K117</f>
        <v>0.8</v>
      </c>
      <c r="M111" s="46">
        <f>VLOOKUP(D111,Q1:R9,2,FALSE)</f>
        <v>0</v>
      </c>
      <c r="N111" s="46">
        <f>M111*L111</f>
        <v>0</v>
      </c>
      <c r="O111" s="46">
        <f>IF(M111=0,0,L111*MAX(R2:R8))</f>
        <v>0</v>
      </c>
    </row>
    <row r="112" spans="1:15" s="47" customFormat="1" ht="12" customHeight="1" thickBot="1">
      <c r="A112" s="55"/>
      <c r="B112" s="15"/>
      <c r="C112" s="43"/>
      <c r="D112" s="48"/>
      <c r="E112" s="44"/>
      <c r="F112" s="44"/>
      <c r="G112" s="44"/>
      <c r="H112" s="44"/>
      <c r="I112" s="44"/>
      <c r="J112" s="43"/>
      <c r="K112" s="25"/>
      <c r="L112" s="45"/>
      <c r="M112" s="46"/>
      <c r="N112" s="46"/>
      <c r="O112" s="46"/>
    </row>
    <row r="113" spans="1:15" s="47" customFormat="1" ht="39.75" customHeight="1" thickBot="1">
      <c r="A113" s="55">
        <f>A111+1</f>
        <v>44</v>
      </c>
      <c r="B113" s="15" t="s">
        <v>107</v>
      </c>
      <c r="C113" s="43"/>
      <c r="D113" s="59" t="s">
        <v>64</v>
      </c>
      <c r="E113" s="44"/>
      <c r="F113" s="44" t="e">
        <f>#REF!*#REF!</f>
        <v>#REF!</v>
      </c>
      <c r="G113" s="44" t="e">
        <f>IF(#REF!&gt;=0,10*#REF!,0)</f>
        <v>#REF!</v>
      </c>
      <c r="H113" s="44"/>
      <c r="I113" s="60"/>
      <c r="J113" s="43"/>
      <c r="K113" s="25">
        <v>4</v>
      </c>
      <c r="L113" s="45">
        <f>K113/K117</f>
        <v>0.8</v>
      </c>
      <c r="M113" s="46">
        <f>VLOOKUP(D113,Q1:R9,2,FALSE)</f>
        <v>0</v>
      </c>
      <c r="N113" s="46">
        <f>M113*L113</f>
        <v>0</v>
      </c>
      <c r="O113" s="46">
        <f>IF(M113=0,0,L113*MAX(R2:R8))</f>
        <v>0</v>
      </c>
    </row>
    <row r="114" spans="1:15" s="47" customFormat="1" ht="12" customHeight="1" thickBot="1">
      <c r="A114" s="55"/>
      <c r="B114" s="15"/>
      <c r="C114" s="43"/>
      <c r="D114" s="48"/>
      <c r="E114" s="44"/>
      <c r="F114" s="44"/>
      <c r="G114" s="44"/>
      <c r="H114" s="44"/>
      <c r="I114" s="44"/>
      <c r="J114" s="43"/>
      <c r="K114" s="25"/>
      <c r="L114" s="45"/>
      <c r="M114" s="46"/>
      <c r="N114" s="46"/>
      <c r="O114" s="46"/>
    </row>
    <row r="115" spans="1:15" s="47" customFormat="1" ht="39.75" customHeight="1" thickBot="1">
      <c r="A115" s="55">
        <f>A113+1</f>
        <v>45</v>
      </c>
      <c r="B115" s="15" t="s">
        <v>108</v>
      </c>
      <c r="C115" s="43"/>
      <c r="D115" s="59" t="s">
        <v>64</v>
      </c>
      <c r="E115" s="44"/>
      <c r="F115" s="44" t="e">
        <f>#REF!*#REF!</f>
        <v>#REF!</v>
      </c>
      <c r="G115" s="44" t="e">
        <f>IF(#REF!&gt;=0,10*#REF!,0)</f>
        <v>#REF!</v>
      </c>
      <c r="H115" s="44"/>
      <c r="I115" s="60"/>
      <c r="J115" s="43"/>
      <c r="K115" s="25">
        <v>3</v>
      </c>
      <c r="L115" s="45">
        <f>K115/K117</f>
        <v>0.6</v>
      </c>
      <c r="M115" s="46">
        <f>VLOOKUP(D115,Q1:R9,2,FALSE)</f>
        <v>0</v>
      </c>
      <c r="N115" s="46">
        <f>M115*L115</f>
        <v>0</v>
      </c>
      <c r="O115" s="46">
        <f>IF(M115=0,0,L115*MAX(R2:R8))</f>
        <v>0</v>
      </c>
    </row>
    <row r="116" spans="2:15" ht="12" customHeight="1" thickBot="1">
      <c r="B116" s="9"/>
      <c r="C116" s="7"/>
      <c r="D116" s="12"/>
      <c r="K116" s="34"/>
      <c r="L116" s="34"/>
      <c r="M116" s="34"/>
      <c r="N116" s="35"/>
      <c r="O116" s="35"/>
    </row>
    <row r="117" spans="1:15" ht="24" customHeight="1" thickBot="1">
      <c r="A117" s="92" t="s">
        <v>133</v>
      </c>
      <c r="B117" s="93"/>
      <c r="C117" s="94"/>
      <c r="D117" s="105">
        <f>IF(ISERR((N117/O117)*100),"",(N117/O117)*100)</f>
      </c>
      <c r="E117" s="95"/>
      <c r="F117" s="95"/>
      <c r="G117" s="95"/>
      <c r="H117" s="96">
        <f>IF(D117="","","-")</f>
      </c>
      <c r="I117" s="97">
        <f>VLOOKUP(J117,'Rating ranges'!A2:B7,2,TRUE)</f>
      </c>
      <c r="J117" s="52">
        <f>IF(D117="",0,D117)</f>
        <v>0</v>
      </c>
      <c r="K117" s="34">
        <f>MAX(K9:K115)</f>
        <v>5</v>
      </c>
      <c r="L117" s="34"/>
      <c r="M117" s="34"/>
      <c r="N117" s="35">
        <f>SUM(N9:N115)</f>
        <v>0</v>
      </c>
      <c r="O117" s="35">
        <f>SUM(O9:O115)</f>
        <v>0</v>
      </c>
    </row>
    <row r="119" spans="1:9" ht="12.75">
      <c r="A119" s="123" t="str">
        <f>"* Very poor (less than "&amp;('Rating ranges'!A4)&amp;") - Users are likely to experience very significant difficulties using this site or system and might not be able to complete a significant number of important tasks."</f>
        <v>* Very poor (less than 29) - Users are likely to experience very significant difficulties using this site or system and might not be able to complete a significant number of important tasks.</v>
      </c>
      <c r="B119" s="124"/>
      <c r="C119" s="124"/>
      <c r="D119" s="124"/>
      <c r="E119" s="124"/>
      <c r="F119" s="124"/>
      <c r="G119" s="124"/>
      <c r="H119" s="124"/>
      <c r="I119" s="125"/>
    </row>
    <row r="120" spans="1:9" ht="15" customHeight="1">
      <c r="A120" s="117" t="str">
        <f>"* Poor (between "&amp;('Rating ranges'!A4)&amp;" and "&amp;('Rating ranges'!A5)&amp;") - Users are likely to experience some difficulties using this site or system and might not be able to complete some important tasks."</f>
        <v>* Poor (between 29 and 49) - Users are likely to experience some difficulties using this site or system and might not be able to complete some important tasks.</v>
      </c>
      <c r="B120" s="118"/>
      <c r="C120" s="118"/>
      <c r="D120" s="118"/>
      <c r="E120" s="118"/>
      <c r="F120" s="118"/>
      <c r="G120" s="118"/>
      <c r="H120" s="118"/>
      <c r="I120" s="119"/>
    </row>
    <row r="121" spans="1:9" ht="12.75">
      <c r="A121" s="126" t="str">
        <f>"* Moderate (between "&amp;('Rating ranges'!A5)&amp;" and "&amp;('Rating ranges'!A6)&amp;") - Users should be able to use this site or system and complete most important tasks, however the user experience could be significantly improved."</f>
        <v>* Moderate (between 49 and 69) - Users should be able to use this site or system and complete most important tasks, however the user experience could be significantly improved.</v>
      </c>
      <c r="B121" s="127"/>
      <c r="C121" s="127"/>
      <c r="D121" s="127"/>
      <c r="E121" s="127"/>
      <c r="F121" s="127"/>
      <c r="G121" s="127"/>
      <c r="H121" s="127"/>
      <c r="I121" s="128"/>
    </row>
    <row r="122" spans="1:9" ht="12.75">
      <c r="A122" s="117" t="str">
        <f>"* Good (between "&amp;('Rating ranges'!A6)&amp;" and "&amp;('Rating ranges'!A7)&amp;") - Users should be able to use this site or system with relative ease and should be able to complete the vast majority of important tasks."</f>
        <v>* Good (between 69 and 89) - Users should be able to use this site or system with relative ease and should be able to complete the vast majority of important tasks.</v>
      </c>
      <c r="B122" s="118"/>
      <c r="C122" s="118"/>
      <c r="D122" s="118"/>
      <c r="E122" s="118"/>
      <c r="F122" s="118"/>
      <c r="G122" s="118"/>
      <c r="H122" s="118"/>
      <c r="I122" s="119"/>
    </row>
    <row r="123" spans="1:12" ht="12.75">
      <c r="A123" s="120" t="str">
        <f>"* Excellent (more than "&amp;('Rating ranges'!A7)&amp;") - This site or system provides an excellent user experience for users. Users should be able to complete all important tasks on the site or system."</f>
        <v>* Excellent (more than 89) - This site or system provides an excellent user experience for users. Users should be able to complete all important tasks on the site or system.</v>
      </c>
      <c r="B123" s="121"/>
      <c r="C123" s="121"/>
      <c r="D123" s="121"/>
      <c r="E123" s="121"/>
      <c r="F123" s="121"/>
      <c r="G123" s="121"/>
      <c r="H123" s="121"/>
      <c r="I123" s="122"/>
      <c r="K123" s="6"/>
      <c r="L123" s="6"/>
    </row>
    <row r="125" ht="13.5">
      <c r="D125" s="61"/>
    </row>
    <row r="126" spans="1:10" ht="12.75">
      <c r="A126" s="54"/>
      <c r="B126" s="102"/>
      <c r="C126" s="103"/>
      <c r="D126" s="103"/>
      <c r="E126" s="103"/>
      <c r="F126" s="103"/>
      <c r="G126" s="103"/>
      <c r="H126" s="103"/>
      <c r="I126" s="103"/>
      <c r="J126" s="104"/>
    </row>
  </sheetData>
  <sheetProtection selectLockedCells="1"/>
  <mergeCells count="12">
    <mergeCell ref="A122:I122"/>
    <mergeCell ref="A123:I123"/>
    <mergeCell ref="A119:I119"/>
    <mergeCell ref="A120:I120"/>
    <mergeCell ref="A121:I121"/>
    <mergeCell ref="N7:N8"/>
    <mergeCell ref="O7:O8"/>
    <mergeCell ref="A3:B3"/>
    <mergeCell ref="A1:I1"/>
    <mergeCell ref="K7:K8"/>
    <mergeCell ref="L7:L8"/>
    <mergeCell ref="M7:M8"/>
  </mergeCells>
  <conditionalFormatting sqref="D111 D113 D115 D105 D107 D101 D103 D89 D91 D93 D95 D97 D79 D81 D83 D85 D69 D71 D73 D75 D67 D63 D59 D61 D49 D51 D53 D55 D29 D35 D37 D39 D41 D43 D45 D31:D33 D21 D23:D25 D17 D9 D11 D13 D15">
    <cfRule type="cellIs" priority="1" dxfId="0" operator="equal" stopIfTrue="1">
      <formula>"Enter score"</formula>
    </cfRule>
  </conditionalFormatting>
  <dataValidations count="3">
    <dataValidation type="list" showErrorMessage="1" promptTitle="Enter score for this item:" prompt="● Very poor&#10;● Poor&#10;● Moderate&#10;● Good&#10;● Excellent&#10;● N/A (not applicable or insufficient data)" errorTitle="Invalid score entered" error="Score must be one of:&#10;&#10;Very poor&#10;Poor&#10;Moderate&#10;Good&#10;Excellent&#10;N/A" sqref="D9 D11 D13 D15 D17 D21 D23 D25 D29 D31 D33 D35 D37 D39 D41 D43 D45 D49 D51 D53 D55 D59 D61 D63 D67 D69 D71 D73 D75 D79 D81 D83 D85 D89 D91 D93 D95 D97 D101 D103 D105 D107 D111 D113 D115">
      <formula1>$Q$1:$Q$7</formula1>
    </dataValidation>
    <dataValidation type="list" allowBlank="1" showInputMessage="1" showErrorMessage="1" sqref="D96 D74 D54 D18">
      <formula1>$Q$1:$Q$8</formula1>
    </dataValidation>
    <dataValidation type="list" showErrorMessage="1" promptTitle="Enter score for this item:" prompt="● Very poor&#10;● Poor&#10;● Moderate&#10;● Good&#10;● Excellent&#10;● N/A (not applicable or insufficient data)" errorTitle="Invalid score entered" error="Score must be one of:&#10;&#10;Very poor&#10;Poor&#10;Moderate&#10;Good&#10;Excellent&#10;N/A" sqref="D32 D24">
      <formula1>$Q$1:$Q$8</formula1>
    </dataValidation>
  </dataValidations>
  <printOptions/>
  <pageMargins left="0.4724409448818898" right="0.5118110236220472" top="0.7874015748031497" bottom="0.7874015748031497" header="0.5118110236220472" footer="0.5118110236220472"/>
  <pageSetup horizontalDpi="600" verticalDpi="600" orientation="landscape" paperSize="9" r:id="rId4"/>
  <ignoredErrors>
    <ignoredError sqref="L9:M9 K1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E4" sqref="E4"/>
    </sheetView>
  </sheetViews>
  <sheetFormatPr defaultColWidth="9.140625" defaultRowHeight="12.75"/>
  <cols>
    <col min="1" max="1" width="4.140625" style="54" customWidth="1"/>
    <col min="2" max="2" width="103.57421875" style="53" customWidth="1"/>
    <col min="3" max="3" width="13.57421875" style="0" customWidth="1"/>
  </cols>
  <sheetData>
    <row r="1" spans="1:3" ht="23.25">
      <c r="A1" s="113" t="s">
        <v>44</v>
      </c>
      <c r="B1" s="114"/>
      <c r="C1" s="114"/>
    </row>
    <row r="2" spans="1:3" ht="15.75">
      <c r="A2"/>
      <c r="B2" s="9"/>
      <c r="C2" s="91" t="s">
        <v>0</v>
      </c>
    </row>
    <row r="3" s="47" customFormat="1" ht="24.75" customHeight="1">
      <c r="A3" s="98" t="s">
        <v>77</v>
      </c>
    </row>
    <row r="4" spans="1:3" ht="51">
      <c r="A4" s="85">
        <v>1</v>
      </c>
      <c r="B4" s="65" t="s">
        <v>26</v>
      </c>
      <c r="C4" s="81" t="s">
        <v>1</v>
      </c>
    </row>
    <row r="5" spans="1:3" ht="38.25">
      <c r="A5" s="85">
        <f>A4+1</f>
        <v>2</v>
      </c>
      <c r="B5" s="65" t="s">
        <v>27</v>
      </c>
      <c r="C5" s="81" t="s">
        <v>1</v>
      </c>
    </row>
    <row r="6" spans="1:3" ht="38.25">
      <c r="A6" s="85">
        <f>A5+1</f>
        <v>3</v>
      </c>
      <c r="B6" s="65" t="s">
        <v>2</v>
      </c>
      <c r="C6" s="81" t="s">
        <v>3</v>
      </c>
    </row>
    <row r="7" spans="1:3" ht="38.25">
      <c r="A7" s="85">
        <f>A6+1</f>
        <v>4</v>
      </c>
      <c r="B7" s="65" t="s">
        <v>4</v>
      </c>
      <c r="C7" s="81" t="s">
        <v>5</v>
      </c>
    </row>
    <row r="8" spans="1:3" ht="38.25">
      <c r="A8" s="85">
        <f>A7+1</f>
        <v>5</v>
      </c>
      <c r="B8" s="65" t="s">
        <v>28</v>
      </c>
      <c r="C8" s="81" t="s">
        <v>5</v>
      </c>
    </row>
    <row r="9" spans="1:3" ht="12.75">
      <c r="A9"/>
      <c r="B9" s="21"/>
      <c r="C9" s="47"/>
    </row>
    <row r="10" s="47" customFormat="1" ht="24.75" customHeight="1">
      <c r="A10" s="98" t="s">
        <v>120</v>
      </c>
    </row>
    <row r="11" spans="1:3" ht="38.25">
      <c r="A11" s="85">
        <f>A8+1</f>
        <v>6</v>
      </c>
      <c r="B11" s="65" t="s">
        <v>124</v>
      </c>
      <c r="C11" s="81" t="s">
        <v>5</v>
      </c>
    </row>
    <row r="12" spans="1:3" ht="51">
      <c r="A12" s="85">
        <f>A11+1</f>
        <v>7</v>
      </c>
      <c r="B12" s="65" t="s">
        <v>125</v>
      </c>
      <c r="C12" s="81" t="s">
        <v>3</v>
      </c>
    </row>
    <row r="13" spans="1:3" ht="38.25">
      <c r="A13" s="85">
        <f>A12+1</f>
        <v>8</v>
      </c>
      <c r="B13" s="65" t="s">
        <v>126</v>
      </c>
      <c r="C13" s="81" t="s">
        <v>5</v>
      </c>
    </row>
    <row r="14" spans="1:3" ht="12.75">
      <c r="A14"/>
      <c r="B14" s="21"/>
      <c r="C14" s="47"/>
    </row>
    <row r="15" s="47" customFormat="1" ht="24.75" customHeight="1">
      <c r="A15" s="98" t="s">
        <v>65</v>
      </c>
    </row>
    <row r="16" spans="1:3" ht="38.25">
      <c r="A16" s="85">
        <f>A13+1</f>
        <v>9</v>
      </c>
      <c r="B16" s="65" t="s">
        <v>29</v>
      </c>
      <c r="C16" s="81" t="s">
        <v>6</v>
      </c>
    </row>
    <row r="17" spans="1:3" ht="51">
      <c r="A17" s="85">
        <f aca="true" t="shared" si="0" ref="A17:A24">A16+1</f>
        <v>10</v>
      </c>
      <c r="B17" s="65" t="s">
        <v>30</v>
      </c>
      <c r="C17" s="81" t="s">
        <v>3</v>
      </c>
    </row>
    <row r="18" spans="1:3" ht="38.25">
      <c r="A18" s="85">
        <f t="shared" si="0"/>
        <v>11</v>
      </c>
      <c r="B18" s="65" t="s">
        <v>31</v>
      </c>
      <c r="C18" s="81" t="s">
        <v>5</v>
      </c>
    </row>
    <row r="19" spans="1:3" ht="51">
      <c r="A19" s="85">
        <f t="shared" si="0"/>
        <v>12</v>
      </c>
      <c r="B19" s="65" t="s">
        <v>32</v>
      </c>
      <c r="C19" s="81" t="s">
        <v>1</v>
      </c>
    </row>
    <row r="20" spans="1:3" ht="51">
      <c r="A20" s="85">
        <f t="shared" si="0"/>
        <v>13</v>
      </c>
      <c r="B20" s="65" t="s">
        <v>33</v>
      </c>
      <c r="C20" s="81" t="s">
        <v>5</v>
      </c>
    </row>
    <row r="21" spans="1:3" ht="38.25">
      <c r="A21" s="85">
        <f t="shared" si="0"/>
        <v>14</v>
      </c>
      <c r="B21" s="65" t="s">
        <v>7</v>
      </c>
      <c r="C21" s="81" t="s">
        <v>3</v>
      </c>
    </row>
    <row r="22" spans="1:3" ht="25.5">
      <c r="A22" s="85">
        <f t="shared" si="0"/>
        <v>15</v>
      </c>
      <c r="B22" s="65" t="s">
        <v>8</v>
      </c>
      <c r="C22" s="81" t="s">
        <v>6</v>
      </c>
    </row>
    <row r="23" spans="1:3" ht="25.5">
      <c r="A23" s="85">
        <f t="shared" si="0"/>
        <v>16</v>
      </c>
      <c r="B23" s="65" t="s">
        <v>9</v>
      </c>
      <c r="C23" s="81" t="s">
        <v>6</v>
      </c>
    </row>
    <row r="24" spans="1:3" ht="25.5">
      <c r="A24" s="85">
        <f t="shared" si="0"/>
        <v>17</v>
      </c>
      <c r="B24" s="65" t="s">
        <v>10</v>
      </c>
      <c r="C24" s="81" t="s">
        <v>11</v>
      </c>
    </row>
    <row r="25" spans="1:3" ht="12.75">
      <c r="A25"/>
      <c r="B25" s="21"/>
      <c r="C25" s="47"/>
    </row>
    <row r="26" s="47" customFormat="1" ht="24.75" customHeight="1">
      <c r="A26" s="98" t="s">
        <v>66</v>
      </c>
    </row>
    <row r="27" spans="1:3" ht="38.25">
      <c r="A27" s="85">
        <f>A24+1</f>
        <v>18</v>
      </c>
      <c r="B27" s="65" t="s">
        <v>34</v>
      </c>
      <c r="C27" s="81" t="s">
        <v>3</v>
      </c>
    </row>
    <row r="28" spans="1:3" ht="38.25">
      <c r="A28" s="85">
        <f>A27+1</f>
        <v>19</v>
      </c>
      <c r="B28" s="65" t="s">
        <v>12</v>
      </c>
      <c r="C28" s="81" t="s">
        <v>3</v>
      </c>
    </row>
    <row r="29" spans="1:3" ht="51">
      <c r="A29" s="85">
        <f>A28+1</f>
        <v>20</v>
      </c>
      <c r="B29" s="65" t="s">
        <v>35</v>
      </c>
      <c r="C29" s="81" t="s">
        <v>6</v>
      </c>
    </row>
    <row r="30" spans="1:3" ht="38.25">
      <c r="A30" s="85">
        <f>A29+1</f>
        <v>21</v>
      </c>
      <c r="B30" s="65" t="s">
        <v>13</v>
      </c>
      <c r="C30" s="81" t="s">
        <v>3</v>
      </c>
    </row>
    <row r="31" spans="1:3" ht="12.75">
      <c r="A31"/>
      <c r="B31" s="21"/>
      <c r="C31" s="47"/>
    </row>
    <row r="32" s="47" customFormat="1" ht="24.75" customHeight="1">
      <c r="A32" s="98" t="s">
        <v>76</v>
      </c>
    </row>
    <row r="33" spans="1:3" ht="38.25">
      <c r="A33" s="85">
        <f>A30+1</f>
        <v>22</v>
      </c>
      <c r="B33" s="65" t="s">
        <v>16</v>
      </c>
      <c r="C33" s="81" t="s">
        <v>3</v>
      </c>
    </row>
    <row r="34" spans="1:3" ht="51">
      <c r="A34" s="85">
        <f>A33+1</f>
        <v>23</v>
      </c>
      <c r="B34" s="65" t="s">
        <v>36</v>
      </c>
      <c r="C34" s="81" t="s">
        <v>5</v>
      </c>
    </row>
    <row r="35" spans="1:3" ht="38.25">
      <c r="A35" s="85">
        <f>A34+1</f>
        <v>24</v>
      </c>
      <c r="B35" s="65" t="s">
        <v>17</v>
      </c>
      <c r="C35" s="81" t="s">
        <v>11</v>
      </c>
    </row>
    <row r="36" spans="1:3" ht="12.75">
      <c r="A36"/>
      <c r="B36" s="21"/>
      <c r="C36" s="47"/>
    </row>
    <row r="37" s="47" customFormat="1" ht="24.75" customHeight="1">
      <c r="A37" s="98" t="s">
        <v>56</v>
      </c>
    </row>
    <row r="38" spans="1:3" ht="38.25">
      <c r="A38" s="85">
        <f>A35+1</f>
        <v>25</v>
      </c>
      <c r="B38" s="65" t="s">
        <v>37</v>
      </c>
      <c r="C38" s="81" t="s">
        <v>5</v>
      </c>
    </row>
    <row r="39" spans="1:3" ht="63.75">
      <c r="A39" s="85">
        <f>A38+1</f>
        <v>26</v>
      </c>
      <c r="B39" s="65" t="s">
        <v>38</v>
      </c>
      <c r="C39" s="81" t="s">
        <v>6</v>
      </c>
    </row>
    <row r="40" spans="1:3" ht="38.25">
      <c r="A40" s="85">
        <f>A39+1</f>
        <v>27</v>
      </c>
      <c r="B40" s="66" t="s">
        <v>18</v>
      </c>
      <c r="C40" s="81" t="s">
        <v>6</v>
      </c>
    </row>
    <row r="41" spans="1:3" ht="63.75">
      <c r="A41" s="85">
        <f>A40+1</f>
        <v>28</v>
      </c>
      <c r="B41" s="65" t="s">
        <v>39</v>
      </c>
      <c r="C41" s="81" t="s">
        <v>5</v>
      </c>
    </row>
    <row r="42" spans="1:3" ht="38.25">
      <c r="A42" s="85">
        <f>A41+1</f>
        <v>29</v>
      </c>
      <c r="B42" s="65" t="s">
        <v>40</v>
      </c>
      <c r="C42" s="81" t="s">
        <v>5</v>
      </c>
    </row>
    <row r="43" spans="1:3" ht="12.75">
      <c r="A43"/>
      <c r="B43" s="21"/>
      <c r="C43" s="47"/>
    </row>
    <row r="44" s="47" customFormat="1" ht="24.75" customHeight="1">
      <c r="A44" s="98" t="s">
        <v>67</v>
      </c>
    </row>
    <row r="45" spans="1:3" ht="38.25">
      <c r="A45" s="85">
        <f>A42+1</f>
        <v>30</v>
      </c>
      <c r="B45" s="65" t="s">
        <v>41</v>
      </c>
      <c r="C45" s="81" t="s">
        <v>3</v>
      </c>
    </row>
    <row r="46" spans="1:3" ht="38.25">
      <c r="A46" s="85">
        <f>A45+1</f>
        <v>31</v>
      </c>
      <c r="B46" s="65" t="s">
        <v>19</v>
      </c>
      <c r="C46" s="81" t="s">
        <v>5</v>
      </c>
    </row>
    <row r="47" spans="1:3" ht="51">
      <c r="A47" s="85">
        <f>A46+1</f>
        <v>32</v>
      </c>
      <c r="B47" s="65" t="s">
        <v>42</v>
      </c>
      <c r="C47" s="81" t="s">
        <v>5</v>
      </c>
    </row>
    <row r="48" spans="1:3" ht="25.5">
      <c r="A48" s="85">
        <f>A47+1</f>
        <v>33</v>
      </c>
      <c r="B48" s="65" t="s">
        <v>20</v>
      </c>
      <c r="C48" s="81" t="s">
        <v>5</v>
      </c>
    </row>
    <row r="49" spans="1:3" ht="12.75">
      <c r="A49"/>
      <c r="B49" s="21"/>
      <c r="C49" s="47"/>
    </row>
    <row r="50" s="47" customFormat="1" ht="24.75" customHeight="1">
      <c r="A50" s="98" t="s">
        <v>68</v>
      </c>
    </row>
    <row r="51" spans="1:3" ht="51">
      <c r="A51" s="85">
        <f>A48+1</f>
        <v>34</v>
      </c>
      <c r="B51" s="65" t="s">
        <v>49</v>
      </c>
      <c r="C51" s="81" t="s">
        <v>1</v>
      </c>
    </row>
    <row r="52" spans="1:3" ht="38.25">
      <c r="A52" s="85">
        <f>A51+1</f>
        <v>35</v>
      </c>
      <c r="B52" s="65" t="s">
        <v>21</v>
      </c>
      <c r="C52" s="81" t="s">
        <v>6</v>
      </c>
    </row>
    <row r="53" spans="1:3" ht="25.5">
      <c r="A53" s="85">
        <f>A52+1</f>
        <v>36</v>
      </c>
      <c r="B53" s="65" t="s">
        <v>22</v>
      </c>
      <c r="C53" s="81" t="s">
        <v>3</v>
      </c>
    </row>
    <row r="54" spans="1:3" ht="38.25">
      <c r="A54" s="85">
        <f>A53+1</f>
        <v>37</v>
      </c>
      <c r="B54" s="65" t="s">
        <v>50</v>
      </c>
      <c r="C54" s="81" t="s">
        <v>5</v>
      </c>
    </row>
    <row r="55" spans="1:3" ht="25.5">
      <c r="A55" s="85">
        <f>A54+1</f>
        <v>38</v>
      </c>
      <c r="B55" s="65" t="s">
        <v>23</v>
      </c>
      <c r="C55" s="81" t="s">
        <v>5</v>
      </c>
    </row>
    <row r="56" spans="1:3" ht="12.75">
      <c r="A56"/>
      <c r="B56" s="21"/>
      <c r="C56" s="47"/>
    </row>
    <row r="57" s="47" customFormat="1" ht="24.75" customHeight="1">
      <c r="A57" s="98" t="s">
        <v>69</v>
      </c>
    </row>
    <row r="58" spans="1:3" ht="51">
      <c r="A58" s="85">
        <f>A55+1</f>
        <v>39</v>
      </c>
      <c r="B58" s="65" t="s">
        <v>51</v>
      </c>
      <c r="C58" s="81" t="s">
        <v>3</v>
      </c>
    </row>
    <row r="59" spans="1:3" ht="38.25">
      <c r="A59" s="85">
        <f>A58+1</f>
        <v>40</v>
      </c>
      <c r="B59" s="65" t="s">
        <v>24</v>
      </c>
      <c r="C59" s="81" t="s">
        <v>5</v>
      </c>
    </row>
    <row r="60" spans="1:3" ht="51">
      <c r="A60" s="85">
        <f>A59+1</f>
        <v>41</v>
      </c>
      <c r="B60" s="65" t="s">
        <v>52</v>
      </c>
      <c r="C60" s="81" t="s">
        <v>5</v>
      </c>
    </row>
    <row r="61" spans="1:3" ht="38.25">
      <c r="A61" s="85">
        <f>A60+1</f>
        <v>42</v>
      </c>
      <c r="B61" s="65" t="s">
        <v>53</v>
      </c>
      <c r="C61" s="81" t="s">
        <v>6</v>
      </c>
    </row>
    <row r="62" spans="1:3" ht="12.75">
      <c r="A62"/>
      <c r="B62" s="21"/>
      <c r="C62" s="47"/>
    </row>
    <row r="63" s="47" customFormat="1" ht="24.75" customHeight="1">
      <c r="A63" s="98" t="s">
        <v>57</v>
      </c>
    </row>
    <row r="64" spans="1:3" ht="51">
      <c r="A64" s="85">
        <f>A61+1</f>
        <v>43</v>
      </c>
      <c r="B64" s="65" t="s">
        <v>54</v>
      </c>
      <c r="C64" s="81" t="s">
        <v>3</v>
      </c>
    </row>
    <row r="65" spans="1:3" ht="25.5">
      <c r="A65" s="85">
        <f>A64+1</f>
        <v>44</v>
      </c>
      <c r="B65" s="65" t="s">
        <v>25</v>
      </c>
      <c r="C65" s="81" t="s">
        <v>5</v>
      </c>
    </row>
    <row r="66" spans="1:3" ht="51">
      <c r="A66" s="85">
        <f>A65+1</f>
        <v>45</v>
      </c>
      <c r="B66" s="65" t="s">
        <v>55</v>
      </c>
      <c r="C66" s="81" t="s">
        <v>5</v>
      </c>
    </row>
  </sheetData>
  <sheetProtection/>
  <mergeCells count="1">
    <mergeCell ref="A1:C1"/>
  </mergeCells>
  <conditionalFormatting sqref="C16:C24 C27:C30 C33:C35 C38:C42 C45:C48 C51:C55 C58:C61 C64:C66 C4:C8 C11:C13">
    <cfRule type="cellIs" priority="1" dxfId="0" operator="equal" stopIfTrue="1">
      <formula>"Enter score"</formula>
    </cfRule>
  </conditionalFormatting>
  <printOptions/>
  <pageMargins left="0.75" right="0.75" top="1" bottom="1" header="0.5" footer="0.5"/>
  <pageSetup horizontalDpi="600" verticalDpi="600" orientation="landscape" paperSize="9" r:id="rId1"/>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F11"/>
  <sheetViews>
    <sheetView workbookViewId="0" topLeftCell="A1">
      <selection activeCell="B14" sqref="B14"/>
    </sheetView>
  </sheetViews>
  <sheetFormatPr defaultColWidth="9.140625" defaultRowHeight="12.75"/>
  <cols>
    <col min="1" max="1" width="17.421875" style="0" customWidth="1"/>
    <col min="2" max="2" width="16.57421875" style="0" customWidth="1"/>
    <col min="3" max="3" width="8.8515625" style="0" customWidth="1"/>
    <col min="4" max="4" width="5.57421875" style="0" customWidth="1"/>
    <col min="5" max="5" width="4.7109375" style="0" customWidth="1"/>
    <col min="6" max="6" width="5.7109375" style="0" customWidth="1"/>
  </cols>
  <sheetData>
    <row r="1" spans="1:6" ht="12.75">
      <c r="A1" s="62" t="s">
        <v>132</v>
      </c>
      <c r="B1" s="62" t="s">
        <v>75</v>
      </c>
      <c r="C1" s="129" t="s">
        <v>130</v>
      </c>
      <c r="D1" s="129"/>
      <c r="E1" s="129"/>
      <c r="F1" s="129"/>
    </row>
    <row r="2" spans="1:2" ht="12.75">
      <c r="A2" s="107">
        <v>0</v>
      </c>
      <c r="B2">
        <f>""</f>
      </c>
    </row>
    <row r="3" spans="1:4" ht="12.75">
      <c r="A3" s="107">
        <v>1</v>
      </c>
      <c r="B3" t="s">
        <v>110</v>
      </c>
      <c r="C3" s="100" t="s">
        <v>46</v>
      </c>
      <c r="D3" s="106">
        <f>A4</f>
        <v>29</v>
      </c>
    </row>
    <row r="4" spans="1:6" ht="12.75">
      <c r="A4" s="108">
        <v>29</v>
      </c>
      <c r="B4" s="63" t="s">
        <v>60</v>
      </c>
      <c r="C4" s="63" t="s">
        <v>47</v>
      </c>
      <c r="D4" s="106">
        <f>A4</f>
        <v>29</v>
      </c>
      <c r="E4" s="99" t="s">
        <v>45</v>
      </c>
      <c r="F4" s="106">
        <f>A5</f>
        <v>49</v>
      </c>
    </row>
    <row r="5" spans="1:6" ht="12.75">
      <c r="A5" s="108">
        <v>49</v>
      </c>
      <c r="B5" s="63" t="s">
        <v>61</v>
      </c>
      <c r="C5" s="63" t="s">
        <v>47</v>
      </c>
      <c r="D5" s="106">
        <f>A5</f>
        <v>49</v>
      </c>
      <c r="E5" s="99" t="s">
        <v>45</v>
      </c>
      <c r="F5" s="106">
        <f>A6</f>
        <v>69</v>
      </c>
    </row>
    <row r="6" spans="1:6" ht="12.75">
      <c r="A6" s="108">
        <v>69</v>
      </c>
      <c r="B6" s="63" t="s">
        <v>62</v>
      </c>
      <c r="C6" s="63" t="s">
        <v>47</v>
      </c>
      <c r="D6" s="106">
        <f>A6</f>
        <v>69</v>
      </c>
      <c r="E6" s="99" t="s">
        <v>45</v>
      </c>
      <c r="F6" s="106">
        <f>A7</f>
        <v>89</v>
      </c>
    </row>
    <row r="7" spans="1:4" ht="12.75">
      <c r="A7" s="108">
        <v>89</v>
      </c>
      <c r="B7" s="63" t="s">
        <v>63</v>
      </c>
      <c r="C7" s="100" t="s">
        <v>48</v>
      </c>
      <c r="D7" s="106">
        <f>A7</f>
        <v>89</v>
      </c>
    </row>
    <row r="8" spans="1:2" ht="12.75">
      <c r="A8" s="63"/>
      <c r="B8" s="63"/>
    </row>
    <row r="9" spans="1:2" ht="12.75">
      <c r="A9" s="63"/>
      <c r="B9" s="63"/>
    </row>
    <row r="10" spans="1:2" ht="12.75">
      <c r="A10" s="63"/>
      <c r="B10" s="63"/>
    </row>
    <row r="11" spans="1:2" ht="12.75">
      <c r="A11" s="63"/>
      <c r="B11" s="63"/>
    </row>
  </sheetData>
  <mergeCells count="1">
    <mergeCell ref="C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http://www.uxforthemasses.com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Expert usability evaluation template</dc:title>
  <dc:subject/>
  <dc:creator>Neil Turner</dc:creator>
  <cp:keywords/>
  <dc:description/>
  <cp:lastModifiedBy>Neil Turner</cp:lastModifiedBy>
  <cp:lastPrinted>2011-01-18T16:00:25Z</cp:lastPrinted>
  <dcterms:created xsi:type="dcterms:W3CDTF">2008-01-21T11:46:15Z</dcterms:created>
  <dcterms:modified xsi:type="dcterms:W3CDTF">2011-02-10T14:41:07Z</dcterms:modified>
  <cp:category/>
  <cp:version/>
  <cp:contentType/>
  <cp:contentStatus/>
</cp:coreProperties>
</file>