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tabRatio="838" activeTab="0"/>
  </bookViews>
  <sheets>
    <sheet name="Introduction" sheetId="1" r:id="rId1"/>
    <sheet name="Guests" sheetId="2" r:id="rId2"/>
    <sheet name="Budget Estimator" sheetId="3" r:id="rId3"/>
    <sheet name="Budget" sheetId="4" r:id="rId4"/>
    <sheet name="To-dos" sheetId="5" r:id="rId5"/>
    <sheet name="Venue" sheetId="6" r:id="rId6"/>
    <sheet name="Caterer" sheetId="7" r:id="rId7"/>
    <sheet name="Photographer" sheetId="8" r:id="rId8"/>
    <sheet name="Videographer" sheetId="9" r:id="rId9"/>
    <sheet name="Cake" sheetId="10" r:id="rId10"/>
    <sheet name="Florist" sheetId="11" r:id="rId11"/>
    <sheet name="Entertainment" sheetId="12" r:id="rId12"/>
    <sheet name="Coordination" sheetId="13" r:id="rId13"/>
    <sheet name="Dresses" sheetId="14" r:id="rId14"/>
    <sheet name="Makeup _ Hair" sheetId="15" r:id="rId15"/>
    <sheet name="Invitations_Stationery" sheetId="16" r:id="rId16"/>
    <sheet name="Gifts" sheetId="17" r:id="rId17"/>
    <sheet name="Music" sheetId="18" r:id="rId18"/>
    <sheet name="Music - Do not play" sheetId="19" r:id="rId19"/>
    <sheet name="Seating Chart" sheetId="20" r:id="rId20"/>
    <sheet name="Hotel" sheetId="21" r:id="rId21"/>
    <sheet name="Other" sheetId="22" r:id="rId22"/>
    <sheet name="Wedding Day Schedule" sheetId="23" r:id="rId23"/>
  </sheets>
  <definedNames/>
  <calcPr fullCalcOnLoad="1"/>
</workbook>
</file>

<file path=xl/sharedStrings.xml><?xml version="1.0" encoding="utf-8"?>
<sst xmlns="http://schemas.openxmlformats.org/spreadsheetml/2006/main" count="1003" uniqueCount="583">
  <si>
    <t>DJ Inc.</t>
  </si>
  <si>
    <t>6:30-7:15pm</t>
  </si>
  <si>
    <t>Crazy Love</t>
  </si>
  <si>
    <t>Servers</t>
  </si>
  <si>
    <t>Bridesmaids arrive Hair and Makeup</t>
  </si>
  <si>
    <t>2. Record estimated amounts for each item in each category, trying to stay below the Estimated budget</t>
  </si>
  <si>
    <t>Honeymoon clothes</t>
  </si>
  <si>
    <t>Vegetarian</t>
  </si>
  <si>
    <t>Bridesmaids bouquets</t>
  </si>
  <si>
    <t>Liquor</t>
  </si>
  <si>
    <t>Head Table</t>
  </si>
  <si>
    <t>Photographer takes details pictures</t>
  </si>
  <si>
    <t>Fill out budget planning and tracking estimates</t>
  </si>
  <si>
    <t>Number of Guests Hidden</t>
  </si>
  <si>
    <t>Attendant Gifts</t>
  </si>
  <si>
    <t>Clean up</t>
  </si>
  <si>
    <t>3 PM</t>
  </si>
  <si>
    <t>EventCoordinator Name</t>
  </si>
  <si>
    <t>5pm</t>
  </si>
  <si>
    <t>Seating Chart</t>
  </si>
  <si>
    <t>Rings</t>
  </si>
  <si>
    <t>http://www.example.com</t>
  </si>
  <si>
    <t>Ushers</t>
  </si>
  <si>
    <t>Total Reception</t>
  </si>
  <si>
    <t>Total Expense</t>
  </si>
  <si>
    <t>"</t>
  </si>
  <si>
    <t>High School Quartet</t>
  </si>
  <si>
    <t>Caterer Inc.</t>
  </si>
  <si>
    <t>4-5 PM</t>
  </si>
  <si>
    <t>Chairs</t>
  </si>
  <si>
    <t>Children's apparel</t>
  </si>
  <si>
    <t>Pick music</t>
  </si>
  <si>
    <t>Contact Name</t>
  </si>
  <si>
    <t>Parking</t>
  </si>
  <si>
    <t>%</t>
  </si>
  <si>
    <t>*</t>
  </si>
  <si>
    <t>Description of groups to give to photographer.</t>
  </si>
  <si>
    <t>Musician</t>
  </si>
  <si>
    <t>Corsages</t>
  </si>
  <si>
    <t>80's Cover Band</t>
  </si>
  <si>
    <t>Total Apparel</t>
  </si>
  <si>
    <t>Hotel 1</t>
  </si>
  <si>
    <t>2.  The third sheet "Budget Estimator" helps you create a budget.  Use the fourth sheet, "Budget" to plan in more detail</t>
  </si>
  <si>
    <t>Musicians arrive</t>
  </si>
  <si>
    <t>Sound system</t>
  </si>
  <si>
    <t>?</t>
  </si>
  <si>
    <t>=sum(RC[-6],{},RC[-4])</t>
  </si>
  <si>
    <t>Cutting of the cake</t>
  </si>
  <si>
    <t>Reception dinner</t>
  </si>
  <si>
    <t>Bridesmaid dresses</t>
  </si>
  <si>
    <t>To-do list</t>
  </si>
  <si>
    <t>1.  When choosing guests for your destination wedding, be prepared for the reality that some people may not be able to attend due to the expense. Our advice is, be gracious and understanding.
2.  The number of guests you invite is the biggest driver for your budget. You need to be realistic with the amount of people you can afford to host…every subsequent cost is dependent on the number of guests you invite.
3.  Remember just because you have been invited to someone else’s wedding doesn’t mean you have to invite that couple to yours…</t>
  </si>
  <si>
    <t>Tally hall</t>
  </si>
  <si>
    <t>Bridal party</t>
  </si>
  <si>
    <t>Groom's tux</t>
  </si>
  <si>
    <t>123 First St., Mountain View, CA 94043</t>
  </si>
  <si>
    <t>Caterer2 Inc.</t>
  </si>
  <si>
    <t>Chair/pew rental</t>
  </si>
  <si>
    <t>Most cakes are calculated on a per slice basis.  There may be additional charges for decoration and transportation.</t>
  </si>
  <si>
    <t>Extended Family Picture</t>
  </si>
  <si>
    <t>4. Transfer the amounts to the Budget worksheet (done automatically)</t>
  </si>
  <si>
    <t>Newspaper announcement</t>
  </si>
  <si>
    <t>Ushers to seat late comers in isle seats rather than center seats to avoid distractions</t>
  </si>
  <si>
    <t xml:space="preserve">1. Creating a room block at 2-3 hotels is a great way to secure a discount for your guests, who will likely be staying multiple nights. 
2. The same amount of effort you put into securing your reception venue should be put into finding lodging for your guests when you host a destination wedding. 
3. Make sure to suggest hotels in varying price points so that your guests don't feel burdened to stay somewhere that they can't afford.
4. Securing room blocks at hotels near the festivities will cut down on transportation costs.
5. Most boutique hotels require a buyout if you host your reception there.  There is usually a three to five night minimum for all room bookings so be sure to ask the hotel and relay the information to your guests.  A common solution is to place family and/or your bridal party in this hotel because they will most likely be staying the longest. </t>
  </si>
  <si>
    <t>Recessional music begins</t>
  </si>
  <si>
    <t>Mother/son dance</t>
  </si>
  <si>
    <t>Blake Neely</t>
  </si>
  <si>
    <t>Flowers on chairs, cake, and centerpiece</t>
  </si>
  <si>
    <t>First determine whom you wish to invite.  Next, find out if they have dietary restrictions and if they can attend.  After the wedding is over, keep track of all gifts in column N.  Hide the rows once you don't need them anymore.</t>
  </si>
  <si>
    <t>Num Slices Hidden for Calculation</t>
  </si>
  <si>
    <t>Favorite Bakery</t>
  </si>
  <si>
    <t>Bridesmaids gifts - Jewelry</t>
  </si>
  <si>
    <t>Guest book</t>
  </si>
  <si>
    <t>Bridesmaids Bouquets</t>
  </si>
  <si>
    <t>Invitations/Stationery</t>
  </si>
  <si>
    <t>Reply cards</t>
  </si>
  <si>
    <t>Pew/chair decorations</t>
  </si>
  <si>
    <t>Number of Hours</t>
  </si>
  <si>
    <t>Flowers</t>
  </si>
  <si>
    <t>We all have songs we don't like, so make sure you let the DJ know ahead of time by giving him this list.</t>
  </si>
  <si>
    <t>Table decorations</t>
  </si>
  <si>
    <t>Hours</t>
  </si>
  <si>
    <t>Wedding party (girls) get ready</t>
  </si>
  <si>
    <t>Reception</t>
  </si>
  <si>
    <t>Includes fake eyelashes and application.</t>
  </si>
  <si>
    <t>Groomsmens gifts - Dress Shirt</t>
  </si>
  <si>
    <t>4. Cells highlighed in light blue are used to calculate costs for other items. For example, the number of bridesmaids will be used to calculate the total cost of all bridesmaids dresses.</t>
  </si>
  <si>
    <t>Role</t>
  </si>
  <si>
    <t>Map/direction cards</t>
  </si>
  <si>
    <t>Groom + Family</t>
  </si>
  <si>
    <t>Coordination</t>
  </si>
  <si>
    <t>6pm</t>
  </si>
  <si>
    <t>Family member</t>
  </si>
  <si>
    <t>Air fare</t>
  </si>
  <si>
    <t>Europe</t>
  </si>
  <si>
    <t xml:space="preserve">1. Remember that hair and makeup for the bride takes, on average, two hours.  You should also allow an hour or so for each bridesmaid. If you have a large bridal party I suggest hiring multiple hair and makeup artists or heading to a salon to make sure you have a relaxed day and everyone is finished on time. 
2. On all my wedding day schedules I make sure to include quiet time for the bride and groom where I can, as it is such an emotionally charged day.
3. Don’t overdo the wedding activities for the guests.  You want your wedding to feel like an organic celebration not a forced march
</t>
  </si>
  <si>
    <t>Friend1</t>
  </si>
  <si>
    <t>Decorations</t>
  </si>
  <si>
    <t>Share this with your fiance(e) and anyone else that is helping you with wedding planning.</t>
  </si>
  <si>
    <t xml:space="preserve">1. Before beginning to shop for your gown, you should have your wedding date and venue secured.  Your decision will be much easier to make if you can envision yourself wearing your gown in the setting of your wedding.
2. In creating your wedding budget, be sure to include a realistic budget for your wedding attire.  Make sure to allocate for not only the gown, but accessories (bra, veil, jewelry and shoes), alterations and gown cleaning and preservation after the wedding.
3. Visit the salon's website before calling to set an appointment to ensure that the selection and price range meets your needs. 
4. Keep in mind that it takes approximately 4-6 months to produce a wedding gown.  You should begin shopping for your gown a minimum of 8 months in advance of the wedding to allow enough time for alterations once the gown arrives.
5. Be careful however of bringing a large group with you to shop for your gown.  Too many opinions can be detrimental to making a decision. 
6. The key is to remember to take opinions into consideration, but ultimately you know yourself best.  Your opinion is truly the only one that matters-  It is your day and you are the one wearing the gown.
7. Before making the final decision on your gown, be sure that you understand the policies of the salon at which you are purchasing it.  Ask about their policies for gown deposit, alterations and whether or not you will receive a discount on bridesmaid dresses if you purchase a gown there. 
</t>
  </si>
  <si>
    <t>Accommodations</t>
  </si>
  <si>
    <t>111-111-1112</t>
  </si>
  <si>
    <t>11 Second St., Mountain View, CA 94043</t>
  </si>
  <si>
    <t>111-111-1111</t>
  </si>
  <si>
    <t>jane@gmail.com</t>
  </si>
  <si>
    <t>List possible makeup artists and hair stylists.  Some professionals can do both.</t>
  </si>
  <si>
    <t>LastName3</t>
  </si>
  <si>
    <t>LastName2</t>
  </si>
  <si>
    <t>LastName1</t>
  </si>
  <si>
    <t xml:space="preserve">Recommended by friend.  Uses MP3s.  Prefers a playlist.  </t>
  </si>
  <si>
    <t>Total:</t>
  </si>
  <si>
    <t>First Dance</t>
  </si>
  <si>
    <t>Save the date cards</t>
  </si>
  <si>
    <t>Maid of Honor</t>
  </si>
  <si>
    <t>Father/daughter dance</t>
  </si>
  <si>
    <t xml:space="preserve">1.  Your first concern should be your guest list, which will narrow the choices for a venue. Once you determine approximately how many people you will invite and expect to attend, you can start looking at venues that can accomodate your expected capacity. Use each tab to enter information so you can easily compare features and prices. </t>
  </si>
  <si>
    <t>Makeup Artist / Hair Stylist</t>
  </si>
  <si>
    <t>Cost for Room</t>
  </si>
  <si>
    <t>Sit Down.  Four appetizers.</t>
  </si>
  <si>
    <t>example</t>
  </si>
  <si>
    <t>Groomsmen tuxes</t>
  </si>
  <si>
    <t>Wedding cake</t>
  </si>
  <si>
    <t>Late</t>
  </si>
  <si>
    <t>Do not play list</t>
  </si>
  <si>
    <t>Bouquet Toss</t>
  </si>
  <si>
    <t>Groom</t>
  </si>
  <si>
    <t>Bridesmaid luncheon invitations</t>
  </si>
  <si>
    <t>Num Slices</t>
  </si>
  <si>
    <t>Dancing</t>
  </si>
  <si>
    <t>Sum</t>
  </si>
  <si>
    <t>Gratuities</t>
  </si>
  <si>
    <t>Brides bouquet</t>
  </si>
  <si>
    <t xml:space="preserve">Photography session #3 </t>
  </si>
  <si>
    <t xml:space="preserve">Processional </t>
  </si>
  <si>
    <t>Guests directed towards seats for reception</t>
  </si>
  <si>
    <t>Film/Digital</t>
  </si>
  <si>
    <t>Default %</t>
  </si>
  <si>
    <t>Dress Cost</t>
  </si>
  <si>
    <t>Officiant will take their place</t>
  </si>
  <si>
    <t>Bride and groom leave for Venue</t>
  </si>
  <si>
    <t>Linens</t>
  </si>
  <si>
    <t>Rehearsal dinner</t>
  </si>
  <si>
    <t>Create a wedding website for guests</t>
  </si>
  <si>
    <t>First Name (s)</t>
  </si>
  <si>
    <t>Guest List</t>
  </si>
  <si>
    <t>My Music List</t>
  </si>
  <si>
    <t>123 Second St., Mountain View, CA 94043</t>
  </si>
  <si>
    <t>List of possible places to find dresses and seamstresses for alterations.</t>
  </si>
  <si>
    <t>Bride &amp; Father process</t>
  </si>
  <si>
    <t>Postage</t>
  </si>
  <si>
    <t>Bridesmaid shoes</t>
  </si>
  <si>
    <t>Guest parking</t>
  </si>
  <si>
    <t>Total Bridal Service</t>
  </si>
  <si>
    <t>Fill out wedding planner spreadsheet</t>
  </si>
  <si>
    <t>http://www.example2.com</t>
  </si>
  <si>
    <t>Includes alterations.</t>
  </si>
  <si>
    <t>Photo albums</t>
  </si>
  <si>
    <t>Thank You</t>
  </si>
  <si>
    <t>Glassware</t>
  </si>
  <si>
    <t>Groomsmen get into tuxedos</t>
  </si>
  <si>
    <t>Video Hours</t>
  </si>
  <si>
    <t>Total Stationary</t>
  </si>
  <si>
    <t xml:space="preserve">Layout based on Vertex42.com's Wedding Budget template    
</t>
  </si>
  <si>
    <t>big bad voodoo daddy</t>
  </si>
  <si>
    <t>slideshow?</t>
  </si>
  <si>
    <t>MC</t>
  </si>
  <si>
    <t>Caterer</t>
  </si>
  <si>
    <t>1. Set an allowable budget amount</t>
  </si>
  <si>
    <t>4. Try to make the Total for each category be equal to or less than the Estimated (budgeted) amount</t>
  </si>
  <si>
    <t>Beverage per Head</t>
  </si>
  <si>
    <t>Total Rehearsal dinner</t>
  </si>
  <si>
    <t>Wedding Coordinator</t>
  </si>
  <si>
    <t>Hosiery</t>
  </si>
  <si>
    <t>To wear for the wedding.</t>
  </si>
  <si>
    <t>Guest book/pen</t>
  </si>
  <si>
    <t>Church Name</t>
  </si>
  <si>
    <t>Total Misc</t>
  </si>
  <si>
    <t xml:space="preserve">Photography session #2 </t>
  </si>
  <si>
    <t xml:space="preserve">Mr. and Mrs. </t>
  </si>
  <si>
    <t>Bride gets Hair and Makeup</t>
  </si>
  <si>
    <t>Childcare</t>
  </si>
  <si>
    <t>FirstName2 LastName2</t>
  </si>
  <si>
    <t>Sent Invitation</t>
  </si>
  <si>
    <t>Dresses</t>
  </si>
  <si>
    <t>Bridal gloves</t>
  </si>
  <si>
    <t>Baker</t>
  </si>
  <si>
    <t>Stationary</t>
  </si>
  <si>
    <t>Flowers on chairs, cake, and centerpiece.  Orchids and calla lillies.</t>
  </si>
  <si>
    <t>Food</t>
  </si>
  <si>
    <t>Ceremony</t>
  </si>
  <si>
    <t>Table</t>
  </si>
  <si>
    <t>Limousine/Carriage</t>
  </si>
  <si>
    <t>Cocktail hour music</t>
  </si>
  <si>
    <t>Total Ceremony</t>
  </si>
  <si>
    <t>Honeymoon</t>
  </si>
  <si>
    <t>Music begins approx.' 30 min. before ceremony</t>
  </si>
  <si>
    <t>Black Balloon</t>
  </si>
  <si>
    <t>Flowers Inc.</t>
  </si>
  <si>
    <t>Michael Jackson</t>
  </si>
  <si>
    <t>None</t>
  </si>
  <si>
    <t xml:space="preserve">1. It’s best to book your cinematographer/ filmmaker/videographer 9-12 months in advance
2. When inquiring with a cinematographer/filmmaker/videographer remember to notify them of your wedding date to check their availability
3. Remember to ask if there are travel rates, which are separate from “packages” you may be booking
4. Be aware that “destination weddings” have higher costs, therefore; when hiring your cinematographer/filmmaker/videographer ask what those details entail
5. It’s great to describe your wedding details, settings, and location so that your cinematographer/filmmaker/videographer can connect with the feel of your wedding
6. When having an outdoor ceremony incorporate your cinematographer/filmmaker/videographer with the timing to achieve the best lighting situation
7. Identify the cinematographer/filmmaker/videographer’s style and approach to wedding documentation and do not expect him or her to have traits or products that others offer
8. Ask your cinematographer/filmmaker/videographer if they include sound and if it incurs additional costs
9. Know that a “film” cinematographer or filmmaker will also give you a final product on DVD even if it was documented on film
10. Communicate any important “shots” you or your family may be having of importance such as details, special speeches, actions etc. But give them creative freedom to do what they do best. 
</t>
  </si>
  <si>
    <t>Bachelor party invitations</t>
  </si>
  <si>
    <t>Fill in guest names into the table below.  The spreadsheet will automatically count the number of people at each table and give you a total.</t>
  </si>
  <si>
    <t>Total Honeymoon</t>
  </si>
  <si>
    <t>Flower girls' flowers</t>
  </si>
  <si>
    <t>Min. Number of Rooms to Guarantee</t>
  </si>
  <si>
    <t>Bridesmaids' luncheon</t>
  </si>
  <si>
    <t>Photography Groups</t>
  </si>
  <si>
    <t>Manicure/pedicure for attendants</t>
  </si>
  <si>
    <t>Groom's cake</t>
  </si>
  <si>
    <t>Something suspenseful!</t>
  </si>
  <si>
    <t>No</t>
  </si>
  <si>
    <t>Wedding bands</t>
  </si>
  <si>
    <t>Guests sign guestbook in reception hallway</t>
  </si>
  <si>
    <t>Address</t>
  </si>
  <si>
    <t>Announcements</t>
  </si>
  <si>
    <t>List of possible photographers and videographers and the details of the offered package.</t>
  </si>
  <si>
    <t>Wedding Budget Estimator</t>
  </si>
  <si>
    <t>Email Address</t>
  </si>
  <si>
    <t>Bride Hair</t>
  </si>
  <si>
    <t>Hairdresser</t>
  </si>
  <si>
    <t>contact@example.com</t>
  </si>
  <si>
    <t>Arrive at the reception</t>
  </si>
  <si>
    <t>Ring bearer pillow</t>
  </si>
  <si>
    <t>Mothers Flowers</t>
  </si>
  <si>
    <t>In the mood</t>
  </si>
  <si>
    <t>Attendant gifts</t>
  </si>
  <si>
    <t>Estimated Total Cost</t>
  </si>
  <si>
    <t>7:30-8:30 PM</t>
  </si>
  <si>
    <t>3. When you make a purchase, add the amount to the Actual column</t>
  </si>
  <si>
    <t>Coordinators set up guest book, favors, centerpieces</t>
  </si>
  <si>
    <t>Free bridal suite.</t>
  </si>
  <si>
    <t>Everyone!</t>
  </si>
  <si>
    <t>Calligrapher</t>
  </si>
  <si>
    <t>The progress cells are smart and turn green, yellow, and red depending on what you put in.</t>
  </si>
  <si>
    <t>Jewelry</t>
  </si>
  <si>
    <t>Bridal portraits</t>
  </si>
  <si>
    <t>Explore Google Docs wedding templates</t>
  </si>
  <si>
    <t>Last Name (s)</t>
  </si>
  <si>
    <t>Transportation</t>
  </si>
  <si>
    <t>111-111-11112</t>
  </si>
  <si>
    <t>Venue</t>
  </si>
  <si>
    <t>12am</t>
  </si>
  <si>
    <t>Consultant/coordinator</t>
  </si>
  <si>
    <t>Table 10</t>
  </si>
  <si>
    <t>Music</t>
  </si>
  <si>
    <t>Num Bridesmaids</t>
  </si>
  <si>
    <t>Table 12</t>
  </si>
  <si>
    <t>Table 11</t>
  </si>
  <si>
    <t>Program</t>
  </si>
  <si>
    <t>Video Cost</t>
  </si>
  <si>
    <t>Number Invitations</t>
  </si>
  <si>
    <t>Matchbox Twenty</t>
  </si>
  <si>
    <t>Bar tender</t>
  </si>
  <si>
    <t>Juno Soundtrack</t>
  </si>
  <si>
    <t>Event</t>
  </si>
  <si>
    <t>Groomsmen 1</t>
  </si>
  <si>
    <t>Groomsmen 2</t>
  </si>
  <si>
    <t>Other</t>
  </si>
  <si>
    <t>Number Invited Guests - Wedding</t>
  </si>
  <si>
    <t>Throw away bouquet</t>
  </si>
  <si>
    <t>dinner</t>
  </si>
  <si>
    <t>Contact Email</t>
  </si>
  <si>
    <t>Security</t>
  </si>
  <si>
    <t>Month, Day Year</t>
  </si>
  <si>
    <t>Professional Quartet</t>
  </si>
  <si>
    <t>john@gmail.com</t>
  </si>
  <si>
    <t>Bride Makeup</t>
  </si>
  <si>
    <t xml:space="preserve">1. Taste comes first! Order the BEST tasting cake you have ever had in your life. 
2. For a twist, go for a chic dessert bar with lots of assorted confections and a petite cake to cut! 
3. To reduce cost, and create the illusion of a larger wedding cake, ask your cake designer if they can use some styrofoam cake tiers.
4. When getting married during hotter months, order your cake with a fondant exterior to keep the cake cooler. 
5. Skip the big cake, and opt for a “cake trio” incorporating a pretty design in 3 similar ways on 3 different smaller cakes.
</t>
  </si>
  <si>
    <t>Ushers begin seating your guests 30 min. before ceremony</t>
  </si>
  <si>
    <t>Ushers stop seating guests 5 min. before processional begins</t>
  </si>
  <si>
    <t>Rental Car</t>
  </si>
  <si>
    <t>Professional Wedding Photos Inc.</t>
  </si>
  <si>
    <t>Bridesmaids/Groomsmen/Family members arrive on site</t>
  </si>
  <si>
    <t>Yes</t>
  </si>
  <si>
    <t>Thank you notes</t>
  </si>
  <si>
    <t>Description of Gift</t>
  </si>
  <si>
    <t>Num Bridesmaids Hidden</t>
  </si>
  <si>
    <t>Engraving</t>
  </si>
  <si>
    <t>Our To-Do List</t>
  </si>
  <si>
    <t>Done</t>
  </si>
  <si>
    <t>All guests out</t>
  </si>
  <si>
    <t>5. Cells highlighted in orange have formulas and will auto-calculate. Don't edit these cells.</t>
  </si>
  <si>
    <t>All-in-One Wedding Planner</t>
  </si>
  <si>
    <t>Just Makeup</t>
  </si>
  <si>
    <t>Bouquet toss</t>
  </si>
  <si>
    <t>Interview photographers</t>
  </si>
  <si>
    <t>The Difference</t>
  </si>
  <si>
    <t>Alterations Inc.</t>
  </si>
  <si>
    <t>Num Boutineers Hidden Column</t>
  </si>
  <si>
    <t>Progress</t>
  </si>
  <si>
    <t>Cost per Head</t>
  </si>
  <si>
    <t xml:space="preserve">Photographer </t>
  </si>
  <si>
    <t>Num Programs Hidden</t>
  </si>
  <si>
    <t>500 prints included.  1 assistant.</t>
  </si>
  <si>
    <t>My Wedding Budget</t>
  </si>
  <si>
    <t>Photography Session #5 Friends</t>
  </si>
  <si>
    <t>Engagement ring</t>
  </si>
  <si>
    <t xml:space="preserve">1. If you can, try and have a face to face meeting with the band leader or DJ, find the one that fits you and your guests best.
2. If the celebration is important, be willing to invest in it. If your first priority is the party, consider dedicating 10-20% to the entertainment (entertainers usually charge what they are worth).
3. Make sure to discuss what the band or DJ will do beyond playing music. Don't assume that they will be the perfect Master of Ceremonies until you can see video footage to back it up.
4. Make sure they have wedding experience. Performing at a wedding is unlike ANY other type of event. A deep understanding of proper decorum and etiquette will be required.
5. Your entertainment can make or break the entire wedding. Hours of detailed planning can become quickly  unraveled by an obnoxious entertainer, so do your homework!
</t>
  </si>
  <si>
    <t>Last minute preps</t>
  </si>
  <si>
    <t>Bridesmaid Hair</t>
  </si>
  <si>
    <t>Photography session #1</t>
  </si>
  <si>
    <t>Sent Save the Date</t>
  </si>
  <si>
    <t>Hootie &amp; the Blowfish</t>
  </si>
  <si>
    <t>Favorite Bakery2</t>
  </si>
  <si>
    <t>Gown preservation</t>
  </si>
  <si>
    <t>Wedding planner/organizer</t>
  </si>
  <si>
    <t>Suite Rate</t>
  </si>
  <si>
    <t>Collect addresses for invitations</t>
  </si>
  <si>
    <t>Bride + Groom</t>
  </si>
  <si>
    <t>Bridesmaids</t>
  </si>
  <si>
    <t xml:space="preserve">Actual </t>
  </si>
  <si>
    <t>111 First St., Mountain View, CA 94043</t>
  </si>
  <si>
    <t xml:space="preserve">1. If you plan to spend the majority of your wedding day taking posed photographs and family groupings, you should look for a photographer who shoots in a more traditional style.  If you would prefer your wedding be captured in a more natural, less posed format, you should look for a photographer who specializes in and enjoys shooting that way.  
2. Finding a photographer that shares your point of view on the way photos should look is key to making your vision a reality!
3. Whatever your budget is, there is a photographer for you!  Although some couples do end up increasing their budget to get the photographer of their dreams try to avoid meeting photographers that are way out of the realm of possibility for you. 
4. If you have a very tightly packed wedding day schedule, make sure to find out from your photographer how much time he or she needs in order to make sure that there is time to capture all of the photos that are important to you. 
5. Ask to see a sample contract and don’t be afraid to ask questions!
6. A good wedding photography contract protects both the couple and the photographer in the case of extenuating circumstances, and clearly outlines how things will work on the wedding day and afterwards.
7. Look for a photographer who not only tells you about their photographs and style, but who also asks questions about your wedding.
8. When meeting with a photographer, look for a personality click!  Besides your wedding party, your photographer is going to be one of the people in closest proximity to you on your wedding day and you will want someone you feel comfortable with!
9. At your meeting, spend time looking the sample albums and other printed products.  What you see is most likely what YOUR wedding photos will look like if you go with that photographer.
10. Don’t be afraid to ask your photographer to customize a package for you. 
11. Choose a photographer that the two of you as a couple will be happy with.  Too much influence from friends and family can make things more difficult. 
</t>
  </si>
  <si>
    <t>Clergy</t>
  </si>
  <si>
    <t>Cards Only</t>
  </si>
  <si>
    <t>Wedding programs</t>
  </si>
  <si>
    <t>2. Adjust the percentages as needed</t>
  </si>
  <si>
    <t>Note: The Default % values are only rough suggestions to get you started</t>
  </si>
  <si>
    <t>Slide show</t>
  </si>
  <si>
    <t>Photo Album Costs</t>
  </si>
  <si>
    <t>Gratuity</t>
  </si>
  <si>
    <t>Truffles</t>
  </si>
  <si>
    <t>3. Make the percentages total to 100%</t>
  </si>
  <si>
    <t>Flowers2 Inc.</t>
  </si>
  <si>
    <t>Bridal first dance</t>
  </si>
  <si>
    <t>Alterations</t>
  </si>
  <si>
    <t>Total Gifts &amp; Favors</t>
  </si>
  <si>
    <t>Wedding party assembles</t>
  </si>
  <si>
    <t>Music should not be too loud</t>
  </si>
  <si>
    <t>Flower girl basket</t>
  </si>
  <si>
    <t>Tables</t>
  </si>
  <si>
    <t>sing sing sing</t>
  </si>
  <si>
    <t>Photography</t>
  </si>
  <si>
    <t>contact@example2.com</t>
  </si>
  <si>
    <t>Groom + School Friends</t>
  </si>
  <si>
    <t>Estimated</t>
  </si>
  <si>
    <t>Allowable Budget</t>
  </si>
  <si>
    <t>Attendants proceed down the aisle</t>
  </si>
  <si>
    <t>Photography Session #4 Extended Family</t>
  </si>
  <si>
    <t>Other decorations</t>
  </si>
  <si>
    <t>Entertainment</t>
  </si>
  <si>
    <t>List of places to get your wedding invitations, response cards, thank you cards, placecards, and programs.</t>
  </si>
  <si>
    <t>Bridesmaid accessories</t>
  </si>
  <si>
    <t>Going-away outfit</t>
  </si>
  <si>
    <t>Not Started</t>
  </si>
  <si>
    <t>List of possible Florists and the breakout costs of major items.</t>
  </si>
  <si>
    <t>All I Want is You</t>
  </si>
  <si>
    <t>Officiant</t>
  </si>
  <si>
    <t>Hem only.</t>
  </si>
  <si>
    <t>Toast Maid of Honor</t>
  </si>
  <si>
    <t>During dinner you could have your DJ or Band play more upbeat music to get everyone in the mood to dance later on.</t>
  </si>
  <si>
    <t>Balloons</t>
  </si>
  <si>
    <t>Banana Man</t>
  </si>
  <si>
    <t>Bride's family friend</t>
  </si>
  <si>
    <t>Van Morrison</t>
  </si>
  <si>
    <t>Family</t>
  </si>
  <si>
    <t>String quartet</t>
  </si>
  <si>
    <t>Reserve group rates and bridal suite if the wedding is not at a hotel.</t>
  </si>
  <si>
    <t>Capacity</t>
  </si>
  <si>
    <t>progress</t>
  </si>
  <si>
    <t>Pick out reception location</t>
  </si>
  <si>
    <t>List of possible DJs, or any live entertainment, and what is included in their costs.</t>
  </si>
  <si>
    <t>Bridesmaid Makeup</t>
  </si>
  <si>
    <t>Address labels</t>
  </si>
  <si>
    <t>Photo Session #3</t>
  </si>
  <si>
    <t>Boutineer</t>
  </si>
  <si>
    <t>Photo Session #4</t>
  </si>
  <si>
    <t>Prelude music begins</t>
  </si>
  <si>
    <t>Photo Session #1</t>
  </si>
  <si>
    <t>Rehearsal dinner invitations</t>
  </si>
  <si>
    <t>Bride + School Friends</t>
  </si>
  <si>
    <t>Photo Session #2</t>
  </si>
  <si>
    <t>Stationary Inc.</t>
  </si>
  <si>
    <t>Reverand LastName</t>
  </si>
  <si>
    <t>Favors</t>
  </si>
  <si>
    <t>Groomsmen drop off misc. stuff on checklist</t>
  </si>
  <si>
    <t>Guests move to cocktail hour</t>
  </si>
  <si>
    <t>Wedding - Attending</t>
  </si>
  <si>
    <t>Thriller</t>
  </si>
  <si>
    <t>Final Countdown</t>
  </si>
  <si>
    <t>Bridesmaid 2</t>
  </si>
  <si>
    <t>Cost per Person</t>
  </si>
  <si>
    <t>Placecard</t>
  </si>
  <si>
    <t>Bridesmaid 1</t>
  </si>
  <si>
    <t xml:space="preserve">Instructions
</t>
  </si>
  <si>
    <t>Entrance</t>
  </si>
  <si>
    <t>Do they have the flower I want?</t>
  </si>
  <si>
    <t>Lingerie</t>
  </si>
  <si>
    <t>1. If you can, try and have a face to face meeting with the band leader or DJ, find the one that fits you and your guests best.
2. If the celebration is important, be willing to invest in it. If your first priority is the party, consider dedicating 10-20% to the entertainment (entertainers usually charge what they are worth).
3. Make sure to discuss what the band or DJ will do beyond playing music. Don't assume that they will be the perfect Master of Ceremonies until you can see video footage to back it up.
4. Make sure they have wedding experience. Performing at a wedding is unlike ANY other type of event. A deep understanding of proper decorum and etiquette will be required.
5. Your entertainment can make or break the entire wedding. Hours of detailed planning can become quickly  unraveled by an obnoxious entertainer, so do your homework.</t>
  </si>
  <si>
    <t>Bride + Groom + Bride's Family</t>
  </si>
  <si>
    <t>Notes</t>
  </si>
  <si>
    <t>Bride Bouquet</t>
  </si>
  <si>
    <t>Florist</t>
  </si>
  <si>
    <t>Cake decorations</t>
  </si>
  <si>
    <t xml:space="preserve">1. It's a nice gesture to drop off a little goodie bag for your out of town guests. Filled with local treats, area maps and a wedding itinerary, this is the perfect way to welcome friends and family. 
2. Wedding favors should reflect your personalities and/or your passions. If you are avid environmentalist, individual succulents make adorable favors. If you are coffee junkies, a bag of coffee beans in a petite burlap sack is absolutely perfect. 
3. If you can't decide on a favor that will really leave your guests smiling, skip it. Guests won't notice when the favors aren't there but they will notice when they get a silly trinket. 
4. In lieu of a favor, consider donating to a charity of your choice and leaving guests a handwritten note of thanks on their plates. 
5. An edible favor is always a success. Homemade chocolate chip cookies with cold shot glasses of milk served to departing guests is a great way to end the evening. 
</t>
  </si>
  <si>
    <t>Number Invitations Hidden</t>
  </si>
  <si>
    <t>Bridal slip</t>
  </si>
  <si>
    <t>Napkins</t>
  </si>
  <si>
    <t>Tables/chairs</t>
  </si>
  <si>
    <t>12 PM</t>
  </si>
  <si>
    <t>Pre-Ceremony</t>
  </si>
  <si>
    <t>good song!</t>
  </si>
  <si>
    <t>Phone #</t>
  </si>
  <si>
    <t>1. Use the Estimator worksheet to set the estimated budget for each category, listed below the word "Estimated"</t>
  </si>
  <si>
    <t>Artist</t>
  </si>
  <si>
    <t>Wedding Cake</t>
  </si>
  <si>
    <t>Description</t>
  </si>
  <si>
    <t>Bartender</t>
  </si>
  <si>
    <t>Estimate</t>
  </si>
  <si>
    <t>Groom and best man take their place</t>
  </si>
  <si>
    <t>Engagement portraits</t>
  </si>
  <si>
    <t>Dietary Restrictions</t>
  </si>
  <si>
    <t>Bridal Shoes</t>
  </si>
  <si>
    <t>Botanical Garden</t>
  </si>
  <si>
    <t>4 PM</t>
  </si>
  <si>
    <t>Invitations</t>
  </si>
  <si>
    <t>Marriage license</t>
  </si>
  <si>
    <t>Videographer</t>
  </si>
  <si>
    <t xml:space="preserve">1. It's nice to have an even gender split at every table.
2. Another effective plan of attack to create a seating chart is as follows; First take the diagram of the reception room with the placement of the numbered tables and blow it up at your local printer.  Second, print individual sheets for each table with seating spaces so you can fill in individual guests’ names.  Last but not least, once you have placed each guest at a table refers to the big diagram to decide the best placement of the tables.   Having a large visual to take on this task helps tremendously.
3. Take care to place your family matriarchs and your fiancé’s boss at good real estate in the room. Some things you just can't take back. 
</t>
  </si>
  <si>
    <t>Centerpieces</t>
  </si>
  <si>
    <t>Total Photography</t>
  </si>
  <si>
    <t>Bridal Store2</t>
  </si>
  <si>
    <t>1. Order invitations at least 6 months prior to your wedding. Drafts always gobble up time surprising even the most prepared brides!
2. Side with tradition when wording text to avoid dreadful "what was I thinking?" moments in the future.
3. Invitations are the first formal correspondence posted by a couple. They should match not just the style of the wedding, but also of the couple.
4. Hand-drawn maps are a splendid way to add a creative voice to your suite.
5. Reserve time with a calligrapher months ahead of time. Remember that her masterful hand will have a line of other jobs before yours to complete.
6. Consider printing extra social stationery (thank you notes) to use after your wedding for any occasion. It will become your house stationery.
7. Count the number of households receiving an invitation and add 20% to the quantity. It is a silly and expensive mistake to under order!
8. Save on postage by including your rehearsal dinner invitation with the main suite. Not every guest needs to receive it.
9. Zazzle is a marvelous source for customized stamps. We also love discovering vintage stamps that are relevant to your wedding or history.
10. Hand cancel your invitations with your local postmaster to avoid a ghastly black bar at the bottom of the envelope.</t>
  </si>
  <si>
    <t>Bridal Store1</t>
  </si>
  <si>
    <t>Pirates of the Caribbean</t>
  </si>
  <si>
    <t>Congratulations and have fun planning your big day!</t>
  </si>
  <si>
    <t>Total Rings</t>
  </si>
  <si>
    <t xml:space="preserve">1. You should always schedule a tasting just 2 months out from your wedding date.  
2. It is always optimal to try and stay in the season of your special day.  This way you will know exactly what foods are in season and which dishes make the most sense to serve your guest.
3. A caterer should never present a single option to you at your tasting that can not replicated for every one of your guests, whether it’s 25 guests or 500.  
4. Always ask for a detailed budget proposal, not just an overall price per guest.  A caterer can present a seemingly low cost per guest, but a bride must know if that cost includes everything she wants; whether it is champagne for the toasts, the appropriate linens and table ware, or even the applicable taxes and gratuities.
5. At most weddings, 8 – 12 different hors d'oeuvres selection would be sufficient.  You would want to be sure that you have a wide variety of options in order to appeal to the varying palettes of your guests. 
6. The hors d'oeuvres can also provide you the opportunity to serve your guests something that represents your culture or is reminiscent of your childhood.  
      </t>
  </si>
  <si>
    <t>People</t>
  </si>
  <si>
    <t>Ushers take polaroid picture as guests arrive on the ballastrade</t>
  </si>
  <si>
    <t>Num Boutineers</t>
  </si>
  <si>
    <t>Favors &amp; Gifts</t>
  </si>
  <si>
    <t>Buffet.  Four-course menu.  Five appetizers.</t>
  </si>
  <si>
    <t>Bride's friend</t>
  </si>
  <si>
    <t>Dinner/Dancing/Slideshow</t>
  </si>
  <si>
    <t>12:30-1 PM</t>
  </si>
  <si>
    <t>Gifts and Favors</t>
  </si>
  <si>
    <t>Bridal Headpiece/veil</t>
  </si>
  <si>
    <t>example.com</t>
  </si>
  <si>
    <t>Cost per Slice</t>
  </si>
  <si>
    <t>Bridal Gown</t>
  </si>
  <si>
    <t>Candles</t>
  </si>
  <si>
    <t>List of possible caterers and descriptions of their food style.</t>
  </si>
  <si>
    <t>Garter Toss</t>
  </si>
  <si>
    <t>Goo Goo Dolls</t>
  </si>
  <si>
    <t>Gifts &amp; Favors</t>
  </si>
  <si>
    <t>Altar decorations</t>
  </si>
  <si>
    <t>Num Programs</t>
  </si>
  <si>
    <t>Cake knife</t>
  </si>
  <si>
    <t>Aisle runner</t>
  </si>
  <si>
    <t>Groom's friend</t>
  </si>
  <si>
    <t>Pick out caterer</t>
  </si>
  <si>
    <t>Chicken dance</t>
  </si>
  <si>
    <t>Father-daughter dance, Mother-son dance</t>
  </si>
  <si>
    <t>Groom's family friend</t>
  </si>
  <si>
    <t>Photographer arrives</t>
  </si>
  <si>
    <t>Coordinators arrive</t>
  </si>
  <si>
    <t>Total Cost</t>
  </si>
  <si>
    <t xml:space="preserve">Make-up </t>
  </si>
  <si>
    <t>Pew/chair bows</t>
  </si>
  <si>
    <t>Stayin Alive</t>
  </si>
  <si>
    <t>List possible favors and gifts for bridesmaids, groomsmen, ushers, etc.</t>
  </si>
  <si>
    <t>Table 7</t>
  </si>
  <si>
    <t>Table 6</t>
  </si>
  <si>
    <t>Table 9</t>
  </si>
  <si>
    <t>Table 8</t>
  </si>
  <si>
    <t>Use this spreadsheet to brainstorm ideas for music with your fiance(e). Don't forget to fill out the 'Do Not Play' list (next tab)</t>
  </si>
  <si>
    <t>Table 3</t>
  </si>
  <si>
    <t>Table 2</t>
  </si>
  <si>
    <t>Table 5</t>
  </si>
  <si>
    <t>Table 4</t>
  </si>
  <si>
    <t>Instructions:</t>
  </si>
  <si>
    <t>Table 1</t>
  </si>
  <si>
    <t>Lovely Restaurant</t>
  </si>
  <si>
    <t>Flower Petal Aisle</t>
  </si>
  <si>
    <t>Instrumental music</t>
  </si>
  <si>
    <t>Processional music begins</t>
  </si>
  <si>
    <t>Apparel</t>
  </si>
  <si>
    <t>Gown</t>
  </si>
  <si>
    <t>Transportation Cost</t>
  </si>
  <si>
    <t>Manicure/pedicure</t>
  </si>
  <si>
    <t>Time</t>
  </si>
  <si>
    <t>Gorgeous views of ocean.</t>
  </si>
  <si>
    <t>Location fee</t>
  </si>
  <si>
    <t xml:space="preserve">1. Clip out tear sheets from magazines or print out blog images of flowers that you like.  Remember, a picture is worth a thousand words.
2. Before making floral consultations, take a few moments to talk to your future husband, trusted friends and/or your parents if you plan to bring them to the consultation.  
3. It's great to bring a couple things like the swatch of your bridesmaid dresses, snapshots of your venue, a floor plan from the caterer, an image of your gown, and/or any other inspirations that you think will help.  
4. If you truly want to save money, instead of giving your florist or floral designer a specific list of must have flowers, tell them to buy whatever flower is the best that week in the color(s) and style that best represents your vision.  
5. Monochromatic arrangements can make for a bold statement while contrasting arrangements can be quite stunning because of their wide differences. 
6. A good and experienced floral designer should be able to suggest a substitute for a more expensive bloom.  For example, if you like peonies, but they aren't available when you get married, your designer might suggest a garden roses or a large Football mum or large headed Hydrangeas.
7. Before you make elaborate plans on your ceremony, make sure to discuss the guidelines for your church, chapel, synagogue for restrictions.  Ask if large pieces need to be "donated".  Ask if tape, nails,wire can be used.  Also, setup for churches can be short, always make sure to communicate setup times to your florist or FD.
8. Sometimes the vassals for your flowers are rented.  Make sure at the end of the evening, to give your hotel/venue a list of things that the FD will breakdown and clean up.  
9. Sometimes for warm weather, dainty and delicate flowers can wilt, opt to have a 2nd bouquet designed and ready to go if you are nervous that your flowers will wilt.  </t>
  </si>
  <si>
    <t>Grand entrance - DJ play list</t>
  </si>
  <si>
    <t>Wedding Day Cost</t>
  </si>
  <si>
    <t>Rice/Rose petals/bubbles</t>
  </si>
  <si>
    <t xml:space="preserve">{www.michelleragoltd.com + www.stylemepretty.com}
</t>
  </si>
  <si>
    <t>Bride Hair Appointment</t>
  </si>
  <si>
    <t>Total Guests:</t>
  </si>
  <si>
    <t>Response Card</t>
  </si>
  <si>
    <t>Gift for fiancee</t>
  </si>
  <si>
    <t>Lunch</t>
  </si>
  <si>
    <t>Hotel</t>
  </si>
  <si>
    <t>Friend</t>
  </si>
  <si>
    <t>Bride + Family</t>
  </si>
  <si>
    <t>Garters</t>
  </si>
  <si>
    <t>Better Together</t>
  </si>
  <si>
    <t>Dishes</t>
  </si>
  <si>
    <t>Ceremony cards</t>
  </si>
  <si>
    <t>Total</t>
  </si>
  <si>
    <t>Bestman</t>
  </si>
  <si>
    <t>Dean Martin</t>
  </si>
  <si>
    <t>List of other roles that can be done by friends or professionals, such as a wedding coordinator, officiant, or MC.</t>
  </si>
  <si>
    <t>Cocktail hour for guests before you arrive</t>
  </si>
  <si>
    <t>Bee Gees</t>
  </si>
  <si>
    <t>1. You always want to look like the best version of yourself on your wedding day. Too much make-up or a totally different style than usual isn't always the best route!
2. Bring photos and magazine tearouts of your hair and make-up to your beauty expert, though allow them to add their own spin. They usually know how to work with specific skin tones and hair types to make you look your best!
3. Even though false eyelashes sound so dated, the newer varieties can really make your eyes pop! Just make sure that you have a knowledgeable friend or professional apply them.
4. It's good to start a facial regiment 6 months in advance of your wedding. This will give your skin plenty of time to heel and look its best on your big day.
5. If you're doing your own make-up or hair, create a beauty blueprint. Have a friend snap pictures of you while you do a practice run, writing down each and every step. Your beauty blueprint will take out a ton of stress on your wedding day.</t>
  </si>
  <si>
    <t>Boutonnière</t>
  </si>
  <si>
    <t>Minimum Food and Beverage</t>
  </si>
  <si>
    <t>Bride + Work Friends</t>
  </si>
  <si>
    <t>you and me and the bottle make three</t>
  </si>
  <si>
    <t>Ain't That a Kick in the Head</t>
  </si>
  <si>
    <t>Due Date</t>
  </si>
  <si>
    <t>Groom + Work Friends</t>
  </si>
  <si>
    <t>Hold My Hand</t>
  </si>
  <si>
    <t>10:00-12:00 PM</t>
  </si>
  <si>
    <t>Invitation</t>
  </si>
  <si>
    <t>Number Gifts</t>
  </si>
  <si>
    <t>Bride</t>
  </si>
  <si>
    <t>Change into wedding dress</t>
  </si>
  <si>
    <t>Cost</t>
  </si>
  <si>
    <t>6:30-7:30 PM</t>
  </si>
  <si>
    <t>Department Store 1</t>
  </si>
  <si>
    <t>Today</t>
  </si>
  <si>
    <t>Track Name</t>
  </si>
  <si>
    <t>Unity candle</t>
  </si>
  <si>
    <t>List of possible photographers and the details of the offered package.</t>
  </si>
  <si>
    <t>dancing</t>
  </si>
  <si>
    <t>Altarpiece</t>
  </si>
  <si>
    <t>Reception centerpieces</t>
  </si>
  <si>
    <t>Misc</t>
  </si>
  <si>
    <t>Num Bridesmaids Hidden Column</t>
  </si>
  <si>
    <t>FIrstName LastName</t>
  </si>
  <si>
    <t xml:space="preserve">Arrive at hotel </t>
  </si>
  <si>
    <t>Total Flowers</t>
  </si>
  <si>
    <t>Glenn Miller</t>
  </si>
  <si>
    <t>Toast Best Man</t>
  </si>
  <si>
    <t>Number Guests</t>
  </si>
  <si>
    <t>Engagement Photos Cost</t>
  </si>
  <si>
    <t>FirstName LastName</t>
  </si>
  <si>
    <t>List possible venues.</t>
  </si>
  <si>
    <t>Groomsmen may roll out aisle runner if applicable</t>
  </si>
  <si>
    <t>Hotel for guests</t>
  </si>
  <si>
    <t>Bouquets, Flowers arrive before photos are taken</t>
  </si>
  <si>
    <t>Website</t>
  </si>
  <si>
    <t>Group Room Rate</t>
  </si>
  <si>
    <t>Into the Mystic</t>
  </si>
  <si>
    <t>Children</t>
  </si>
  <si>
    <t>Bride + Groom + Groom's Family</t>
  </si>
  <si>
    <t>Name</t>
  </si>
  <si>
    <t>Thank yous from the couple</t>
  </si>
  <si>
    <t>benny goodman</t>
  </si>
  <si>
    <t>Moondance</t>
  </si>
  <si>
    <t>Jack Johnson</t>
  </si>
  <si>
    <t>3.  Don't forget to check out the last sheet which are focused planning and organizing your big day.</t>
  </si>
  <si>
    <t>Digital</t>
  </si>
  <si>
    <t>This all-in-one wedding planner includes all of the wedding templates.  Each template is a new sheet.  Keep all your information in one place to view and compare vendors, keep track of your budget and much more.</t>
  </si>
  <si>
    <t>Learn more at SimchaMaker.com</t>
  </si>
  <si>
    <t xml:space="preserve">Choosing your Guests Tips </t>
  </si>
  <si>
    <t xml:space="preserve">1. When choosing your vendors, always spend a little time with them before you make your hiring decision. Remember that you will be in a relationship with these people for the length of the engagement!  
2. Don't forget to check referrals and ask to speak to past clients of all vendors.  
3. Wedding websites are an excellent tool for communicating with all your guests. A website is easy to set up and edit, and it is the fastest way to reach a large group.
</t>
  </si>
  <si>
    <t xml:space="preserve">To-Do List Tips </t>
  </si>
  <si>
    <t xml:space="preserve">Catering Tips </t>
  </si>
  <si>
    <t xml:space="preserve">Photography Tips </t>
  </si>
  <si>
    <t xml:space="preserve">Videography Tips </t>
  </si>
  <si>
    <t xml:space="preserve">Cake Tips </t>
  </si>
  <si>
    <t xml:space="preserve">Flower Tips </t>
  </si>
  <si>
    <t xml:space="preserve">Entertainment Tips </t>
  </si>
  <si>
    <t>Simcha Maker</t>
  </si>
  <si>
    <t>Adi Porat Tavor</t>
  </si>
  <si>
    <t>972-52-3677-869</t>
  </si>
  <si>
    <t>adi@simchamaker.com</t>
  </si>
  <si>
    <t>http://simchamaker.com</t>
  </si>
  <si>
    <t>Recommended by Friends.  Day of service as well as planning.</t>
  </si>
  <si>
    <t xml:space="preserve">Picking your Dress </t>
  </si>
  <si>
    <t xml:space="preserve">Makeup and Hair Tips </t>
  </si>
  <si>
    <t xml:space="preserve">Invitation Tips </t>
  </si>
  <si>
    <t xml:space="preserve">Gift and Favor Tips </t>
  </si>
  <si>
    <t xml:space="preserve">Choosing a DJ: Tips </t>
  </si>
  <si>
    <t xml:space="preserve">Creating a Seating Chart Tips </t>
  </si>
  <si>
    <t>Hotel Tips</t>
  </si>
  <si>
    <t xml:space="preserve">Wedding Day Schedule Tips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</si>
</sst>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Red]&quot;$&quot;\(#,##0\);&quot;$&quot;@"/>
  </numFmts>
  <fonts count="90">
    <font>
      <sz val="10"/>
      <name val="Arial"/>
      <family val="2"/>
    </font>
    <font>
      <b/>
      <sz val="24"/>
      <color indexed="14"/>
      <name val="Times New Roman"/>
      <family val="2"/>
    </font>
    <font>
      <b/>
      <sz val="10"/>
      <color indexed="14"/>
      <name val="Times New Roman"/>
      <family val="2"/>
    </font>
    <font>
      <sz val="10"/>
      <name val="Times New Roman"/>
      <family val="2"/>
    </font>
    <font>
      <b/>
      <sz val="10"/>
      <name val="Times New Roman"/>
      <family val="2"/>
    </font>
    <font>
      <b/>
      <sz val="18"/>
      <color indexed="14"/>
      <name val="Times New Roman"/>
      <family val="2"/>
    </font>
    <font>
      <sz val="18"/>
      <color indexed="14"/>
      <name val="Times New Roman"/>
      <family val="2"/>
    </font>
    <font>
      <sz val="9"/>
      <color indexed="14"/>
      <name val="Arial"/>
      <family val="2"/>
    </font>
    <font>
      <sz val="10"/>
      <color indexed="14"/>
      <name val="Arial"/>
      <family val="2"/>
    </font>
    <font>
      <b/>
      <sz val="10"/>
      <color indexed="14"/>
      <name val="Arial"/>
      <family val="2"/>
    </font>
    <font>
      <b/>
      <sz val="10"/>
      <name val="Arial"/>
      <family val="2"/>
    </font>
    <font>
      <sz val="14"/>
      <color indexed="20"/>
      <name val="Times New Roman"/>
      <family val="2"/>
    </font>
    <font>
      <sz val="9"/>
      <color indexed="20"/>
      <name val="Times New Roman"/>
      <family val="2"/>
    </font>
    <font>
      <sz val="18"/>
      <name val="Times New Roman"/>
      <family val="2"/>
    </font>
    <font>
      <sz val="10"/>
      <color indexed="60"/>
      <name val="Times New Roman"/>
      <family val="2"/>
    </font>
    <font>
      <i/>
      <sz val="10"/>
      <color indexed="14"/>
      <name val="Times New Roman"/>
      <family val="2"/>
    </font>
    <font>
      <sz val="10"/>
      <color indexed="39"/>
      <name val="Times New Roman"/>
      <family val="2"/>
    </font>
    <font>
      <b/>
      <sz val="9"/>
      <name val="Arial"/>
      <family val="2"/>
    </font>
    <font>
      <sz val="10"/>
      <color indexed="14"/>
      <name val="Times New Roman"/>
      <family val="2"/>
    </font>
    <font>
      <sz val="9"/>
      <name val="Arial"/>
      <family val="2"/>
    </font>
    <font>
      <sz val="12"/>
      <name val="Arial"/>
      <family val="2"/>
    </font>
    <font>
      <b/>
      <sz val="18"/>
      <color indexed="14"/>
      <name val="Arial"/>
      <family val="2"/>
    </font>
    <font>
      <sz val="18"/>
      <color indexed="14"/>
      <name val="Arial"/>
      <family val="2"/>
    </font>
    <font>
      <sz val="18"/>
      <name val="Arial"/>
      <family val="2"/>
    </font>
    <font>
      <i/>
      <sz val="10"/>
      <color indexed="14"/>
      <name val="Arial"/>
      <family val="2"/>
    </font>
    <font>
      <b/>
      <sz val="9"/>
      <color indexed="14"/>
      <name val="Arial"/>
      <family val="2"/>
    </font>
    <font>
      <sz val="9"/>
      <color indexed="39"/>
      <name val="Arial"/>
      <family val="2"/>
    </font>
    <font>
      <b/>
      <sz val="10"/>
      <color indexed="20"/>
      <name val="Arial"/>
      <family val="2"/>
    </font>
    <font>
      <b/>
      <sz val="12"/>
      <name val="Arial"/>
      <family val="2"/>
    </font>
    <font>
      <b/>
      <sz val="18"/>
      <name val="Times New Roman"/>
      <family val="2"/>
    </font>
    <font>
      <sz val="11"/>
      <name val="Times New Roman"/>
      <family val="2"/>
    </font>
    <font>
      <b/>
      <sz val="11"/>
      <name val="Times New Roman"/>
      <family val="2"/>
    </font>
    <font>
      <sz val="10"/>
      <color indexed="45"/>
      <name val="Times New Roman"/>
      <family val="2"/>
    </font>
    <font>
      <sz val="11"/>
      <color indexed="14"/>
      <name val="Times New Roman"/>
      <family val="2"/>
    </font>
    <font>
      <b/>
      <sz val="11"/>
      <color indexed="14"/>
      <name val="Times New Roman"/>
      <family val="2"/>
    </font>
    <font>
      <sz val="11"/>
      <name val="Arial"/>
      <family val="2"/>
    </font>
    <font>
      <sz val="10"/>
      <color indexed="14"/>
      <name val="arial,sans-serif"/>
      <family val="2"/>
    </font>
    <font>
      <sz val="10"/>
      <color indexed="20"/>
      <name val="Times New Roman"/>
      <family val="2"/>
    </font>
    <font>
      <sz val="11"/>
      <color indexed="45"/>
      <name val="Times New Roman"/>
      <family val="2"/>
    </font>
    <font>
      <sz val="10"/>
      <name val="arial,sans-serif"/>
      <family val="2"/>
    </font>
    <font>
      <sz val="10"/>
      <color indexed="19"/>
      <name val="Arial"/>
      <family val="2"/>
    </font>
    <font>
      <sz val="18"/>
      <color indexed="45"/>
      <name val="Times New Roman"/>
      <family val="2"/>
    </font>
    <font>
      <b/>
      <sz val="10"/>
      <color indexed="14"/>
      <name val="arial,sans-serif"/>
      <family val="2"/>
    </font>
    <font>
      <b/>
      <sz val="18"/>
      <color indexed="45"/>
      <name val="Times New Roman"/>
      <family val="2"/>
    </font>
    <font>
      <b/>
      <sz val="14"/>
      <name val="Arial"/>
      <family val="2"/>
    </font>
    <font>
      <sz val="14"/>
      <name val="Times New Roman"/>
      <family val="2"/>
    </font>
    <font>
      <b/>
      <sz val="14"/>
      <color indexed="14"/>
      <name val="Arial"/>
      <family val="2"/>
    </font>
    <font>
      <sz val="10"/>
      <color indexed="60"/>
      <name val="Arial"/>
      <family val="2"/>
    </font>
    <font>
      <b/>
      <sz val="14"/>
      <color indexed="14"/>
      <name val="arial,sans-serif"/>
      <family val="2"/>
    </font>
    <font>
      <b/>
      <sz val="14"/>
      <color indexed="20"/>
      <name val="Times New Roman"/>
      <family val="2"/>
    </font>
    <font>
      <b/>
      <sz val="9"/>
      <color indexed="20"/>
      <name val="Times New Roman"/>
      <family val="2"/>
    </font>
    <font>
      <b/>
      <sz val="10"/>
      <color indexed="3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0"/>
      <name val="Calibri"/>
      <family val="2"/>
    </font>
    <font>
      <sz val="11"/>
      <color indexed="53"/>
      <name val="Calibri"/>
      <family val="2"/>
    </font>
    <font>
      <i/>
      <sz val="11"/>
      <color indexed="12"/>
      <name val="Calibri"/>
      <family val="2"/>
    </font>
    <font>
      <b/>
      <sz val="11"/>
      <color indexed="14"/>
      <name val="Calibri"/>
      <family val="2"/>
    </font>
    <font>
      <sz val="11"/>
      <color indexed="20"/>
      <name val="Calibri"/>
      <family val="2"/>
    </font>
    <font>
      <sz val="11"/>
      <color indexed="14"/>
      <name val="Calibri"/>
      <family val="2"/>
    </font>
    <font>
      <u val="single"/>
      <sz val="10"/>
      <color indexed="36"/>
      <name val="Arial"/>
      <family val="2"/>
    </font>
    <font>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6"/>
        <bgColor indexed="64"/>
      </patternFill>
    </fill>
    <fill>
      <patternFill patternType="solid">
        <fgColor indexed="23"/>
        <bgColor indexed="64"/>
      </patternFill>
    </fill>
    <fill>
      <patternFill patternType="solid">
        <fgColor indexed="19"/>
        <bgColor indexed="64"/>
      </patternFill>
    </fill>
    <fill>
      <patternFill patternType="solid">
        <fgColor indexed="41"/>
        <bgColor indexed="64"/>
      </patternFill>
    </fill>
    <fill>
      <patternFill patternType="solid">
        <fgColor indexed="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170">
    <xf numFmtId="0" fontId="0" fillId="0" borderId="0" xfId="0" applyAlignment="1">
      <alignment vertical="center"/>
    </xf>
    <xf numFmtId="0" fontId="3" fillId="0" borderId="0" xfId="0" applyNumberFormat="1" applyFont="1" applyFill="1" applyAlignment="1">
      <alignment wrapText="1"/>
    </xf>
    <xf numFmtId="0" fontId="8" fillId="0" borderId="0" xfId="0" applyNumberFormat="1" applyFont="1" applyFill="1" applyAlignment="1">
      <alignment wrapText="1"/>
    </xf>
    <xf numFmtId="0" fontId="9" fillId="0" borderId="0" xfId="0" applyNumberFormat="1" applyFont="1" applyFill="1" applyAlignment="1">
      <alignment wrapText="1"/>
    </xf>
    <xf numFmtId="0" fontId="10" fillId="0" borderId="0" xfId="0" applyNumberFormat="1" applyFont="1" applyFill="1" applyAlignment="1">
      <alignment wrapText="1"/>
    </xf>
    <xf numFmtId="0" fontId="0" fillId="0" borderId="0" xfId="0" applyNumberFormat="1" applyFont="1" applyFill="1" applyAlignment="1">
      <alignment wrapText="1"/>
    </xf>
    <xf numFmtId="0" fontId="8" fillId="0" borderId="0" xfId="0" applyNumberFormat="1" applyFont="1" applyFill="1" applyAlignment="1">
      <alignment horizontal="center" wrapText="1"/>
    </xf>
    <xf numFmtId="0" fontId="14" fillId="0" borderId="0" xfId="0" applyNumberFormat="1" applyFont="1" applyFill="1" applyAlignment="1">
      <alignment horizontal="center" wrapText="1"/>
    </xf>
    <xf numFmtId="0" fontId="16" fillId="0" borderId="0" xfId="0" applyNumberFormat="1" applyFont="1" applyFill="1" applyAlignment="1">
      <alignment wrapText="1"/>
    </xf>
    <xf numFmtId="0" fontId="2" fillId="0" borderId="0" xfId="0" applyNumberFormat="1" applyFont="1" applyFill="1" applyAlignment="1">
      <alignment wrapText="1"/>
    </xf>
    <xf numFmtId="0" fontId="2" fillId="0" borderId="0" xfId="0" applyNumberFormat="1" applyFont="1" applyFill="1" applyAlignment="1">
      <alignment horizontal="right" wrapText="1"/>
    </xf>
    <xf numFmtId="164" fontId="2" fillId="33" borderId="0" xfId="0" applyNumberFormat="1" applyFont="1" applyFill="1" applyAlignment="1">
      <alignment wrapText="1"/>
    </xf>
    <xf numFmtId="165" fontId="0" fillId="0" borderId="10" xfId="0" applyNumberFormat="1" applyFont="1" applyFill="1" applyBorder="1" applyAlignment="1">
      <alignment wrapText="1"/>
    </xf>
    <xf numFmtId="0" fontId="10" fillId="0" borderId="10" xfId="0" applyNumberFormat="1" applyFont="1" applyFill="1" applyBorder="1" applyAlignment="1">
      <alignment horizontal="center" wrapText="1"/>
    </xf>
    <xf numFmtId="0" fontId="10" fillId="0" borderId="0" xfId="0" applyNumberFormat="1" applyFont="1" applyFill="1" applyAlignment="1">
      <alignment horizontal="center" wrapText="1"/>
    </xf>
    <xf numFmtId="165" fontId="0" fillId="0" borderId="11" xfId="0" applyNumberFormat="1" applyFont="1" applyFill="1" applyBorder="1" applyAlignment="1">
      <alignment wrapText="1"/>
    </xf>
    <xf numFmtId="0" fontId="0" fillId="34" borderId="12" xfId="0" applyNumberFormat="1" applyFont="1" applyFill="1" applyBorder="1" applyAlignment="1">
      <alignment wrapText="1"/>
    </xf>
    <xf numFmtId="0" fontId="0" fillId="33" borderId="11" xfId="0" applyNumberFormat="1" applyFont="1" applyFill="1" applyBorder="1" applyAlignment="1">
      <alignment wrapText="1"/>
    </xf>
    <xf numFmtId="0" fontId="0" fillId="0" borderId="11" xfId="0" applyNumberFormat="1" applyFont="1" applyFill="1" applyBorder="1" applyAlignment="1">
      <alignment horizontal="center" wrapText="1"/>
    </xf>
    <xf numFmtId="165" fontId="0" fillId="0" borderId="0" xfId="0" applyNumberFormat="1" applyFont="1" applyFill="1" applyAlignment="1">
      <alignment wrapText="1"/>
    </xf>
    <xf numFmtId="0" fontId="0" fillId="33" borderId="0" xfId="0" applyNumberFormat="1" applyFont="1" applyFill="1" applyAlignment="1">
      <alignment wrapText="1"/>
    </xf>
    <xf numFmtId="0" fontId="0" fillId="0" borderId="0" xfId="0" applyNumberFormat="1" applyFont="1" applyFill="1" applyAlignment="1">
      <alignment horizontal="center" wrapText="1"/>
    </xf>
    <xf numFmtId="0" fontId="0" fillId="33" borderId="10" xfId="0" applyNumberFormat="1" applyFont="1" applyFill="1" applyBorder="1" applyAlignment="1">
      <alignment wrapText="1"/>
    </xf>
    <xf numFmtId="165" fontId="10" fillId="0" borderId="11" xfId="0" applyNumberFormat="1" applyFont="1" applyFill="1" applyBorder="1" applyAlignment="1">
      <alignment horizontal="right" wrapText="1"/>
    </xf>
    <xf numFmtId="164" fontId="0" fillId="34" borderId="11" xfId="0" applyNumberFormat="1" applyFont="1" applyFill="1" applyBorder="1" applyAlignment="1">
      <alignment wrapText="1"/>
    </xf>
    <xf numFmtId="0" fontId="0" fillId="34" borderId="11" xfId="0" applyNumberFormat="1" applyFont="1" applyFill="1" applyBorder="1" applyAlignment="1">
      <alignment wrapText="1"/>
    </xf>
    <xf numFmtId="0" fontId="18" fillId="0" borderId="0" xfId="0" applyNumberFormat="1" applyFont="1" applyFill="1" applyAlignment="1">
      <alignment wrapText="1"/>
    </xf>
    <xf numFmtId="0" fontId="19" fillId="0" borderId="0" xfId="0" applyNumberFormat="1" applyFont="1" applyFill="1" applyAlignment="1">
      <alignment wrapText="1"/>
    </xf>
    <xf numFmtId="165" fontId="20" fillId="0" borderId="0" xfId="0" applyNumberFormat="1" applyFont="1" applyFill="1" applyAlignment="1">
      <alignment wrapText="1"/>
    </xf>
    <xf numFmtId="0" fontId="20" fillId="0" borderId="0" xfId="0" applyNumberFormat="1" applyFont="1" applyFill="1" applyAlignment="1">
      <alignment wrapText="1"/>
    </xf>
    <xf numFmtId="0" fontId="25" fillId="0" borderId="0" xfId="0" applyNumberFormat="1" applyFont="1" applyFill="1" applyAlignment="1">
      <alignment wrapText="1"/>
    </xf>
    <xf numFmtId="0" fontId="26" fillId="0" borderId="10" xfId="0" applyNumberFormat="1" applyFont="1" applyFill="1" applyBorder="1" applyAlignment="1">
      <alignment wrapText="1"/>
    </xf>
    <xf numFmtId="165" fontId="10" fillId="0" borderId="0" xfId="0" applyNumberFormat="1" applyFont="1" applyFill="1" applyAlignment="1">
      <alignment wrapText="1"/>
    </xf>
    <xf numFmtId="0" fontId="27" fillId="35" borderId="10" xfId="0" applyNumberFormat="1" applyFont="1" applyFill="1" applyBorder="1" applyAlignment="1">
      <alignment wrapText="1"/>
    </xf>
    <xf numFmtId="165" fontId="27" fillId="35" borderId="10" xfId="0" applyNumberFormat="1" applyFont="1" applyFill="1" applyBorder="1" applyAlignment="1">
      <alignment wrapText="1"/>
    </xf>
    <xf numFmtId="0" fontId="8" fillId="0" borderId="11" xfId="0" applyNumberFormat="1" applyFont="1" applyFill="1" applyBorder="1" applyAlignment="1">
      <alignment wrapText="1"/>
    </xf>
    <xf numFmtId="165" fontId="0" fillId="33" borderId="11" xfId="0" applyNumberFormat="1" applyFont="1" applyFill="1" applyBorder="1" applyAlignment="1">
      <alignment wrapText="1"/>
    </xf>
    <xf numFmtId="0" fontId="0" fillId="0" borderId="11" xfId="0" applyNumberFormat="1" applyFont="1" applyFill="1" applyBorder="1" applyAlignment="1">
      <alignment wrapText="1"/>
    </xf>
    <xf numFmtId="165" fontId="0" fillId="33" borderId="0" xfId="0" applyNumberFormat="1" applyFont="1" applyFill="1" applyAlignment="1">
      <alignment wrapText="1"/>
    </xf>
    <xf numFmtId="0" fontId="0" fillId="0" borderId="10" xfId="0" applyNumberFormat="1" applyFont="1" applyFill="1" applyBorder="1" applyAlignment="1">
      <alignment wrapText="1"/>
    </xf>
    <xf numFmtId="0" fontId="10" fillId="36" borderId="11" xfId="0" applyNumberFormat="1" applyFont="1" applyFill="1" applyBorder="1" applyAlignment="1">
      <alignment horizontal="right" wrapText="1"/>
    </xf>
    <xf numFmtId="164" fontId="0" fillId="36" borderId="11" xfId="0" applyNumberFormat="1" applyFont="1" applyFill="1" applyBorder="1" applyAlignment="1">
      <alignment wrapText="1"/>
    </xf>
    <xf numFmtId="165" fontId="10" fillId="33" borderId="0" xfId="0" applyNumberFormat="1" applyFont="1" applyFill="1" applyAlignment="1">
      <alignment wrapText="1"/>
    </xf>
    <xf numFmtId="0" fontId="28" fillId="36" borderId="0" xfId="0" applyNumberFormat="1" applyFont="1" applyFill="1" applyAlignment="1">
      <alignment horizontal="right" wrapText="1"/>
    </xf>
    <xf numFmtId="164" fontId="0" fillId="36" borderId="0" xfId="0" applyNumberFormat="1" applyFont="1" applyFill="1" applyAlignment="1">
      <alignment wrapText="1"/>
    </xf>
    <xf numFmtId="0" fontId="0" fillId="36" borderId="0" xfId="0" applyNumberFormat="1" applyFont="1" applyFill="1" applyAlignment="1">
      <alignment wrapText="1"/>
    </xf>
    <xf numFmtId="0" fontId="13" fillId="0" borderId="0" xfId="0" applyNumberFormat="1" applyFont="1" applyFill="1" applyAlignment="1">
      <alignment wrapText="1"/>
    </xf>
    <xf numFmtId="0" fontId="30" fillId="0" borderId="0" xfId="0" applyNumberFormat="1" applyFont="1" applyFill="1" applyAlignment="1">
      <alignment wrapText="1"/>
    </xf>
    <xf numFmtId="0" fontId="31" fillId="0" borderId="0" xfId="0" applyNumberFormat="1" applyFont="1" applyFill="1" applyAlignment="1">
      <alignment wrapText="1"/>
    </xf>
    <xf numFmtId="0" fontId="32" fillId="0" borderId="0" xfId="0" applyNumberFormat="1" applyFont="1" applyFill="1" applyAlignment="1">
      <alignment wrapText="1"/>
    </xf>
    <xf numFmtId="0" fontId="33" fillId="0" borderId="0" xfId="0" applyNumberFormat="1" applyFont="1" applyFill="1" applyAlignment="1">
      <alignment wrapText="1"/>
    </xf>
    <xf numFmtId="0" fontId="34" fillId="0" borderId="0" xfId="0" applyNumberFormat="1" applyFont="1" applyFill="1" applyAlignment="1">
      <alignment wrapText="1"/>
    </xf>
    <xf numFmtId="0" fontId="35" fillId="0" borderId="0" xfId="0" applyNumberFormat="1" applyFont="1" applyFill="1" applyAlignment="1">
      <alignment wrapText="1"/>
    </xf>
    <xf numFmtId="0" fontId="36" fillId="0" borderId="0" xfId="0" applyNumberFormat="1" applyFont="1" applyFill="1" applyAlignment="1">
      <alignment/>
    </xf>
    <xf numFmtId="0" fontId="36" fillId="0" borderId="0" xfId="0" applyNumberFormat="1" applyFont="1" applyFill="1" applyAlignment="1">
      <alignment wrapText="1"/>
    </xf>
    <xf numFmtId="0" fontId="36" fillId="0" borderId="0" xfId="0" applyNumberFormat="1" applyFont="1" applyFill="1" applyAlignment="1">
      <alignment vertical="top" wrapText="1"/>
    </xf>
    <xf numFmtId="165" fontId="36" fillId="0" borderId="0" xfId="0" applyNumberFormat="1" applyFont="1" applyFill="1" applyAlignment="1">
      <alignment/>
    </xf>
    <xf numFmtId="0" fontId="38" fillId="0" borderId="0" xfId="0" applyNumberFormat="1" applyFont="1" applyFill="1" applyAlignment="1">
      <alignment wrapText="1"/>
    </xf>
    <xf numFmtId="0" fontId="34" fillId="0" borderId="0" xfId="0" applyNumberFormat="1" applyFont="1" applyFill="1" applyAlignment="1">
      <alignment/>
    </xf>
    <xf numFmtId="0" fontId="39" fillId="0" borderId="0" xfId="0" applyNumberFormat="1" applyFont="1" applyFill="1" applyAlignment="1">
      <alignment/>
    </xf>
    <xf numFmtId="0" fontId="39" fillId="0" borderId="0" xfId="0" applyNumberFormat="1" applyFont="1" applyFill="1" applyAlignment="1">
      <alignment wrapText="1"/>
    </xf>
    <xf numFmtId="0" fontId="36" fillId="36" borderId="0" xfId="0" applyNumberFormat="1" applyFont="1" applyFill="1" applyAlignment="1">
      <alignment/>
    </xf>
    <xf numFmtId="0" fontId="36" fillId="36" borderId="0" xfId="0" applyNumberFormat="1" applyFont="1" applyFill="1" applyAlignment="1">
      <alignment wrapText="1"/>
    </xf>
    <xf numFmtId="0" fontId="36" fillId="36" borderId="0" xfId="0" applyNumberFormat="1" applyFont="1" applyFill="1" applyAlignment="1">
      <alignment vertical="top" wrapText="1"/>
    </xf>
    <xf numFmtId="165" fontId="0" fillId="34" borderId="0" xfId="0" applyNumberFormat="1" applyFont="1" applyFill="1" applyAlignment="1">
      <alignment wrapText="1"/>
    </xf>
    <xf numFmtId="0" fontId="40" fillId="0" borderId="0" xfId="0" applyNumberFormat="1" applyFont="1" applyFill="1" applyAlignment="1">
      <alignment wrapText="1"/>
    </xf>
    <xf numFmtId="165" fontId="36" fillId="0" borderId="0" xfId="0" applyNumberFormat="1" applyFont="1" applyFill="1" applyAlignment="1">
      <alignment vertical="top" wrapText="1"/>
    </xf>
    <xf numFmtId="0" fontId="42" fillId="0" borderId="0" xfId="0" applyNumberFormat="1" applyFont="1" applyFill="1" applyAlignment="1">
      <alignment/>
    </xf>
    <xf numFmtId="0" fontId="0" fillId="34" borderId="0" xfId="0" applyNumberFormat="1" applyFont="1" applyFill="1" applyAlignment="1">
      <alignment wrapText="1"/>
    </xf>
    <xf numFmtId="166" fontId="36" fillId="0" borderId="0" xfId="0" applyNumberFormat="1" applyFont="1" applyFill="1" applyAlignment="1">
      <alignment/>
    </xf>
    <xf numFmtId="0" fontId="36" fillId="33" borderId="0" xfId="0" applyNumberFormat="1" applyFont="1" applyFill="1" applyAlignment="1">
      <alignment/>
    </xf>
    <xf numFmtId="165" fontId="36" fillId="34" borderId="0" xfId="0" applyNumberFormat="1" applyFont="1" applyFill="1" applyAlignment="1">
      <alignment/>
    </xf>
    <xf numFmtId="165" fontId="36" fillId="0" borderId="0" xfId="0" applyNumberFormat="1" applyFont="1" applyFill="1" applyAlignment="1">
      <alignment wrapText="1"/>
    </xf>
    <xf numFmtId="0" fontId="45" fillId="0" borderId="0" xfId="0" applyNumberFormat="1" applyFont="1" applyFill="1" applyAlignment="1">
      <alignment wrapText="1"/>
    </xf>
    <xf numFmtId="0" fontId="46" fillId="0" borderId="0" xfId="0" applyNumberFormat="1" applyFont="1" applyFill="1" applyAlignment="1">
      <alignment horizontal="center" wrapText="1"/>
    </xf>
    <xf numFmtId="0" fontId="47" fillId="0" borderId="0" xfId="0" applyNumberFormat="1" applyFont="1" applyFill="1" applyAlignment="1">
      <alignment horizontal="center" wrapText="1"/>
    </xf>
    <xf numFmtId="18" fontId="34" fillId="0" borderId="0" xfId="0" applyNumberFormat="1" applyFont="1" applyFill="1" applyAlignment="1">
      <alignment horizontal="right" wrapText="1"/>
    </xf>
    <xf numFmtId="18" fontId="51" fillId="0" borderId="0" xfId="0" applyNumberFormat="1" applyFont="1" applyFill="1" applyAlignment="1">
      <alignment horizontal="right" wrapText="1"/>
    </xf>
    <xf numFmtId="18" fontId="10" fillId="0" borderId="0" xfId="0" applyNumberFormat="1" applyFont="1" applyFill="1" applyAlignment="1">
      <alignment horizontal="right" wrapText="1"/>
    </xf>
    <xf numFmtId="0" fontId="10" fillId="37" borderId="0" xfId="0" applyNumberFormat="1" applyFont="1" applyFill="1" applyAlignment="1">
      <alignment wrapText="1"/>
    </xf>
    <xf numFmtId="0" fontId="0" fillId="0" borderId="0" xfId="0"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Alignment="1">
      <alignment horizontal="left" vertical="center"/>
    </xf>
    <xf numFmtId="0" fontId="82" fillId="0" borderId="0" xfId="53" applyNumberFormat="1" applyFill="1" applyAlignment="1" applyProtection="1">
      <alignment vertical="center" wrapText="1"/>
      <protection/>
    </xf>
    <xf numFmtId="0" fontId="82" fillId="0" borderId="0" xfId="53" applyNumberFormat="1" applyFill="1" applyAlignment="1" applyProtection="1">
      <alignment/>
      <protection/>
    </xf>
    <xf numFmtId="0" fontId="0" fillId="0" borderId="0" xfId="0" applyNumberFormat="1" applyFill="1" applyAlignment="1">
      <alignment wrapText="1"/>
    </xf>
    <xf numFmtId="0" fontId="4" fillId="0" borderId="0" xfId="0" applyNumberFormat="1" applyFont="1" applyFill="1" applyAlignment="1">
      <alignment vertical="center" wrapText="1"/>
    </xf>
    <xf numFmtId="0" fontId="3" fillId="0" borderId="0" xfId="0" applyNumberFormat="1" applyFont="1" applyFill="1" applyAlignment="1">
      <alignment vertical="center" wrapText="1"/>
    </xf>
    <xf numFmtId="0" fontId="3" fillId="33" borderId="0" xfId="0" applyNumberFormat="1" applyFont="1" applyFill="1" applyAlignment="1">
      <alignment vertical="center" wrapText="1"/>
    </xf>
    <xf numFmtId="0" fontId="3" fillId="34"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0" fontId="1" fillId="0" borderId="0" xfId="0" applyNumberFormat="1" applyFont="1" applyFill="1" applyAlignment="1">
      <alignment vertical="center" wrapText="1"/>
    </xf>
    <xf numFmtId="0" fontId="2" fillId="0" borderId="0" xfId="0" applyNumberFormat="1" applyFont="1" applyFill="1" applyAlignment="1">
      <alignment horizontal="center" vertical="center" wrapText="1"/>
    </xf>
    <xf numFmtId="0" fontId="5" fillId="0" borderId="0" xfId="0" applyNumberFormat="1" applyFont="1" applyFill="1" applyAlignment="1">
      <alignment horizontal="center" wrapText="1"/>
    </xf>
    <xf numFmtId="0" fontId="6" fillId="0" borderId="0" xfId="0" applyNumberFormat="1" applyFont="1" applyFill="1" applyAlignment="1">
      <alignment wrapText="1"/>
    </xf>
    <xf numFmtId="0" fontId="0" fillId="0" borderId="0" xfId="0" applyAlignment="1">
      <alignment vertical="center"/>
    </xf>
    <xf numFmtId="0" fontId="7" fillId="0" borderId="0" xfId="0" applyNumberFormat="1" applyFont="1" applyFill="1" applyAlignment="1">
      <alignment horizontal="center" wrapText="1"/>
    </xf>
    <xf numFmtId="0" fontId="7" fillId="0" borderId="0" xfId="0" applyNumberFormat="1" applyFont="1" applyFill="1" applyAlignment="1">
      <alignment wrapText="1"/>
    </xf>
    <xf numFmtId="0" fontId="8" fillId="0" borderId="0" xfId="0" applyNumberFormat="1" applyFont="1" applyFill="1" applyAlignment="1">
      <alignment wrapText="1"/>
    </xf>
    <xf numFmtId="0" fontId="11" fillId="38" borderId="0" xfId="0" applyNumberFormat="1" applyFont="1" applyFill="1" applyAlignment="1">
      <alignment horizontal="center" wrapText="1"/>
    </xf>
    <xf numFmtId="0" fontId="12" fillId="38" borderId="0" xfId="0" applyNumberFormat="1" applyFont="1" applyFill="1" applyAlignment="1">
      <alignment horizontal="center" wrapText="1"/>
    </xf>
    <xf numFmtId="0" fontId="12" fillId="38" borderId="0" xfId="0" applyNumberFormat="1" applyFont="1" applyFill="1" applyAlignment="1">
      <alignment horizontal="left" wrapText="1"/>
    </xf>
    <xf numFmtId="0" fontId="12" fillId="35" borderId="0" xfId="0" applyNumberFormat="1" applyFont="1" applyFill="1" applyAlignment="1">
      <alignment horizontal="center" wrapText="1"/>
    </xf>
    <xf numFmtId="0" fontId="4" fillId="0" borderId="0" xfId="0" applyNumberFormat="1" applyFont="1" applyFill="1" applyAlignment="1">
      <alignment wrapText="1"/>
    </xf>
    <xf numFmtId="0" fontId="10" fillId="0" borderId="0" xfId="0" applyNumberFormat="1" applyFont="1" applyFill="1" applyAlignment="1">
      <alignment wrapText="1"/>
    </xf>
    <xf numFmtId="0" fontId="0" fillId="0" borderId="0" xfId="0" applyNumberFormat="1" applyFont="1" applyFill="1" applyAlignment="1">
      <alignment wrapText="1"/>
    </xf>
    <xf numFmtId="165" fontId="17" fillId="0" borderId="0" xfId="0" applyNumberFormat="1" applyFont="1" applyFill="1" applyAlignment="1">
      <alignment wrapText="1"/>
    </xf>
    <xf numFmtId="0" fontId="17" fillId="0" borderId="0" xfId="0" applyNumberFormat="1" applyFont="1" applyFill="1" applyAlignment="1">
      <alignment wrapText="1"/>
    </xf>
    <xf numFmtId="165" fontId="19" fillId="0" borderId="0" xfId="0" applyNumberFormat="1" applyFont="1" applyFill="1" applyAlignment="1">
      <alignment wrapText="1"/>
    </xf>
    <xf numFmtId="0" fontId="19" fillId="0" borderId="0" xfId="0" applyNumberFormat="1" applyFont="1" applyFill="1" applyAlignment="1">
      <alignment wrapText="1"/>
    </xf>
    <xf numFmtId="0" fontId="2" fillId="0" borderId="0" xfId="0" applyNumberFormat="1" applyFont="1" applyFill="1" applyAlignment="1">
      <alignment wrapText="1"/>
    </xf>
    <xf numFmtId="165" fontId="0" fillId="0" borderId="0" xfId="0" applyNumberFormat="1" applyFont="1" applyFill="1" applyAlignment="1">
      <alignment wrapText="1"/>
    </xf>
    <xf numFmtId="0" fontId="5" fillId="0" borderId="0" xfId="0" applyNumberFormat="1" applyFont="1" applyFill="1" applyAlignment="1">
      <alignment horizontal="center" vertical="top" wrapText="1"/>
    </xf>
    <xf numFmtId="0" fontId="6" fillId="0" borderId="0" xfId="0" applyNumberFormat="1" applyFont="1" applyFill="1" applyAlignment="1">
      <alignment vertical="top" wrapText="1"/>
    </xf>
    <xf numFmtId="0" fontId="13" fillId="0" borderId="0" xfId="0" applyNumberFormat="1" applyFont="1" applyFill="1" applyAlignment="1">
      <alignment vertical="top" wrapText="1"/>
    </xf>
    <xf numFmtId="0" fontId="3" fillId="0" borderId="0" xfId="0" applyNumberFormat="1" applyFont="1" applyFill="1" applyAlignment="1">
      <alignment wrapText="1"/>
    </xf>
    <xf numFmtId="0" fontId="15" fillId="0" borderId="0" xfId="0" applyNumberFormat="1" applyFont="1" applyFill="1" applyAlignment="1">
      <alignment horizontal="left" wrapText="1"/>
    </xf>
    <xf numFmtId="0" fontId="16" fillId="0" borderId="0" xfId="0" applyNumberFormat="1" applyFont="1" applyFill="1" applyAlignment="1">
      <alignment horizontal="right" wrapText="1"/>
    </xf>
    <xf numFmtId="0" fontId="21" fillId="0" borderId="0" xfId="0" applyNumberFormat="1" applyFont="1" applyFill="1" applyAlignment="1">
      <alignment horizontal="center" wrapText="1"/>
    </xf>
    <xf numFmtId="0" fontId="22" fillId="0" borderId="0" xfId="0" applyNumberFormat="1" applyFont="1" applyFill="1" applyAlignment="1">
      <alignment wrapText="1"/>
    </xf>
    <xf numFmtId="0" fontId="23" fillId="0" borderId="0" xfId="0" applyNumberFormat="1" applyFont="1" applyFill="1" applyAlignment="1">
      <alignment wrapText="1"/>
    </xf>
    <xf numFmtId="0" fontId="24" fillId="0" borderId="0" xfId="0" applyNumberFormat="1" applyFont="1" applyFill="1" applyAlignment="1">
      <alignment horizontal="left" wrapText="1"/>
    </xf>
    <xf numFmtId="0" fontId="19" fillId="0" borderId="11" xfId="0" applyNumberFormat="1" applyFont="1" applyFill="1" applyBorder="1" applyAlignment="1">
      <alignment wrapText="1"/>
    </xf>
    <xf numFmtId="0" fontId="29" fillId="0" borderId="0" xfId="0" applyNumberFormat="1" applyFont="1" applyFill="1" applyAlignment="1">
      <alignment horizontal="center" wrapText="1"/>
    </xf>
    <xf numFmtId="0" fontId="30" fillId="0" borderId="0" xfId="0" applyNumberFormat="1" applyFont="1" applyFill="1" applyAlignment="1">
      <alignment horizontal="center" wrapText="1"/>
    </xf>
    <xf numFmtId="0" fontId="12" fillId="38" borderId="0" xfId="0" applyNumberFormat="1" applyFont="1" applyFill="1" applyAlignment="1">
      <alignment horizontal="left" vertical="center" wrapText="1"/>
    </xf>
    <xf numFmtId="0" fontId="6" fillId="0" borderId="0" xfId="0" applyNumberFormat="1" applyFont="1" applyFill="1" applyAlignment="1">
      <alignment horizontal="center" wrapText="1"/>
    </xf>
    <xf numFmtId="0" fontId="33" fillId="0" borderId="0" xfId="0" applyNumberFormat="1" applyFont="1" applyFill="1" applyAlignment="1">
      <alignment horizontal="center" wrapText="1"/>
    </xf>
    <xf numFmtId="0" fontId="33" fillId="0" borderId="0" xfId="0" applyNumberFormat="1" applyFont="1" applyFill="1" applyAlignment="1">
      <alignment wrapText="1"/>
    </xf>
    <xf numFmtId="0" fontId="5" fillId="0" borderId="0" xfId="0" applyNumberFormat="1" applyFont="1" applyFill="1" applyAlignment="1">
      <alignment wrapText="1"/>
    </xf>
    <xf numFmtId="0" fontId="11" fillId="38" borderId="0" xfId="0" applyNumberFormat="1" applyFont="1" applyFill="1" applyAlignment="1">
      <alignment horizontal="center"/>
    </xf>
    <xf numFmtId="165" fontId="11" fillId="38" borderId="0" xfId="0" applyNumberFormat="1" applyFont="1" applyFill="1" applyAlignment="1">
      <alignment horizontal="center" vertical="top" wrapText="1"/>
    </xf>
    <xf numFmtId="0" fontId="12" fillId="38" borderId="0" xfId="0" applyNumberFormat="1" applyFont="1" applyFill="1" applyAlignment="1">
      <alignment horizontal="center"/>
    </xf>
    <xf numFmtId="165" fontId="12" fillId="38" borderId="0" xfId="0" applyNumberFormat="1" applyFont="1" applyFill="1" applyAlignment="1">
      <alignment horizontal="center" vertical="top" wrapText="1"/>
    </xf>
    <xf numFmtId="165" fontId="12" fillId="38" borderId="0" xfId="0" applyNumberFormat="1" applyFont="1" applyFill="1" applyAlignment="1">
      <alignment horizontal="left" vertical="center" wrapText="1"/>
    </xf>
    <xf numFmtId="0" fontId="12" fillId="35" borderId="0" xfId="0" applyNumberFormat="1" applyFont="1" applyFill="1" applyAlignment="1">
      <alignment horizontal="center"/>
    </xf>
    <xf numFmtId="165" fontId="12" fillId="35" borderId="0" xfId="0" applyNumberFormat="1" applyFont="1" applyFill="1" applyAlignment="1">
      <alignment horizontal="center" vertical="top" wrapText="1"/>
    </xf>
    <xf numFmtId="0" fontId="41" fillId="0" borderId="0" xfId="0" applyNumberFormat="1" applyFont="1" applyFill="1" applyAlignment="1">
      <alignment wrapText="1"/>
    </xf>
    <xf numFmtId="0" fontId="38" fillId="0" borderId="0" xfId="0" applyNumberFormat="1" applyFont="1" applyFill="1" applyAlignment="1">
      <alignment wrapText="1"/>
    </xf>
    <xf numFmtId="165" fontId="36" fillId="0" borderId="0" xfId="0" applyNumberFormat="1" applyFont="1" applyFill="1" applyAlignment="1">
      <alignment vertical="top" wrapText="1"/>
    </xf>
    <xf numFmtId="0" fontId="36" fillId="0" borderId="0" xfId="0" applyNumberFormat="1" applyFont="1" applyFill="1" applyAlignment="1">
      <alignment/>
    </xf>
    <xf numFmtId="0" fontId="12" fillId="38" borderId="0" xfId="0" applyNumberFormat="1" applyFont="1" applyFill="1" applyAlignment="1">
      <alignment horizontal="left" vertical="top" wrapText="1"/>
    </xf>
    <xf numFmtId="0" fontId="36" fillId="0" borderId="0" xfId="0" applyNumberFormat="1" applyFont="1" applyFill="1" applyAlignment="1">
      <alignment vertical="top"/>
    </xf>
    <xf numFmtId="0" fontId="12" fillId="38" borderId="0" xfId="0" applyNumberFormat="1" applyFont="1" applyFill="1" applyAlignment="1">
      <alignment horizontal="left" vertical="top"/>
    </xf>
    <xf numFmtId="0" fontId="32" fillId="0" borderId="0" xfId="0" applyNumberFormat="1" applyFont="1" applyFill="1" applyAlignment="1">
      <alignment wrapText="1"/>
    </xf>
    <xf numFmtId="165" fontId="36" fillId="0" borderId="0" xfId="0" applyNumberFormat="1" applyFont="1" applyFill="1" applyAlignment="1">
      <alignment/>
    </xf>
    <xf numFmtId="165" fontId="36" fillId="0" borderId="0" xfId="0" applyNumberFormat="1" applyFont="1" applyFill="1" applyAlignment="1">
      <alignment vertical="top"/>
    </xf>
    <xf numFmtId="0" fontId="43" fillId="0" borderId="0" xfId="0" applyNumberFormat="1" applyFont="1" applyFill="1" applyAlignment="1">
      <alignment wrapText="1"/>
    </xf>
    <xf numFmtId="0" fontId="38" fillId="0" borderId="0" xfId="0" applyNumberFormat="1" applyFont="1" applyFill="1" applyAlignment="1">
      <alignment horizontal="center" wrapText="1"/>
    </xf>
    <xf numFmtId="165" fontId="11" fillId="38" borderId="0" xfId="0" applyNumberFormat="1" applyFont="1" applyFill="1" applyAlignment="1">
      <alignment horizontal="center" wrapText="1"/>
    </xf>
    <xf numFmtId="165" fontId="12" fillId="38" borderId="0" xfId="0" applyNumberFormat="1" applyFont="1" applyFill="1" applyAlignment="1">
      <alignment horizontal="center" wrapText="1"/>
    </xf>
    <xf numFmtId="165" fontId="12" fillId="38" borderId="0" xfId="0" applyNumberFormat="1" applyFont="1" applyFill="1" applyAlignment="1">
      <alignment horizontal="left" vertical="top" wrapText="1"/>
    </xf>
    <xf numFmtId="165" fontId="12" fillId="35" borderId="0" xfId="0" applyNumberFormat="1" applyFont="1" applyFill="1" applyAlignment="1">
      <alignment horizontal="center" wrapText="1"/>
    </xf>
    <xf numFmtId="0" fontId="5" fillId="0" borderId="0" xfId="0" applyNumberFormat="1" applyFont="1" applyFill="1" applyAlignment="1">
      <alignment horizontal="center"/>
    </xf>
    <xf numFmtId="0" fontId="37" fillId="38" borderId="0" xfId="0" applyNumberFormat="1" applyFont="1" applyFill="1" applyAlignment="1">
      <alignment wrapText="1"/>
    </xf>
    <xf numFmtId="0" fontId="12" fillId="38" borderId="0" xfId="0" applyNumberFormat="1" applyFont="1" applyFill="1" applyAlignment="1">
      <alignment vertical="top" wrapText="1"/>
    </xf>
    <xf numFmtId="0" fontId="44" fillId="0" borderId="0" xfId="0" applyNumberFormat="1" applyFont="1" applyFill="1" applyAlignment="1">
      <alignment horizontal="center" wrapText="1"/>
    </xf>
    <xf numFmtId="0" fontId="13" fillId="0" borderId="0" xfId="0" applyNumberFormat="1" applyFont="1" applyFill="1" applyAlignment="1">
      <alignment horizontal="center" wrapText="1"/>
    </xf>
    <xf numFmtId="0" fontId="11" fillId="38" borderId="0" xfId="0" applyNumberFormat="1" applyFont="1" applyFill="1" applyAlignment="1">
      <alignment horizontal="center" vertical="center" wrapText="1"/>
    </xf>
    <xf numFmtId="0" fontId="48" fillId="0" borderId="0" xfId="0" applyNumberFormat="1" applyFont="1" applyFill="1" applyAlignment="1">
      <alignment horizontal="center"/>
    </xf>
    <xf numFmtId="0" fontId="42" fillId="0" borderId="0" xfId="0" applyNumberFormat="1" applyFont="1" applyFill="1" applyAlignment="1">
      <alignment horizontal="center"/>
    </xf>
    <xf numFmtId="0" fontId="9" fillId="0" borderId="0" xfId="0" applyNumberFormat="1" applyFont="1" applyFill="1" applyAlignment="1">
      <alignment wrapText="1"/>
    </xf>
    <xf numFmtId="0" fontId="36" fillId="0" borderId="0" xfId="0" applyNumberFormat="1" applyFont="1" applyFill="1" applyAlignment="1">
      <alignment horizontal="center"/>
    </xf>
    <xf numFmtId="0" fontId="49" fillId="38" borderId="0" xfId="0" applyNumberFormat="1" applyFont="1" applyFill="1" applyAlignment="1">
      <alignment horizontal="center" wrapText="1"/>
    </xf>
    <xf numFmtId="0" fontId="50" fillId="38" borderId="0" xfId="0" applyNumberFormat="1" applyFont="1" applyFill="1" applyAlignment="1">
      <alignment horizontal="center" wrapText="1"/>
    </xf>
    <xf numFmtId="0" fontId="50" fillId="38" borderId="0" xfId="0" applyNumberFormat="1" applyFont="1" applyFill="1" applyAlignment="1">
      <alignment horizontal="left" vertical="center" wrapText="1"/>
    </xf>
    <xf numFmtId="0" fontId="50" fillId="35" borderId="0" xfId="0" applyNumberFormat="1"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45"/>
        </patternFill>
      </fill>
    </dxf>
    <dxf>
      <fill>
        <patternFill>
          <bgColor indexed="43"/>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FF99CC"/>
      <rgbColor rgb="00969696"/>
      <rgbColor rgb="0099CCFF"/>
      <rgbColor rgb="00808080"/>
      <rgbColor rgb="00FFCC99"/>
      <rgbColor rgb="00000000"/>
      <rgbColor rgb="00008080"/>
      <rgbColor rgb="00FADCB3"/>
      <rgbColor rgb="00993300"/>
      <rgbColor rgb="00CCFFFF"/>
      <rgbColor rgb="00DDDDDD"/>
      <rgbColor rgb="00FFFFFF"/>
      <rgbColor rgb="00FFFF99"/>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mchamaker.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adi@simchamaker.com" TargetMode="External" /><Relationship Id="rId2" Type="http://schemas.openxmlformats.org/officeDocument/2006/relationships/hyperlink" Target="http://simchamaker.com/" TargetMode="External"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pane ySplit="2" topLeftCell="A3" activePane="bottomLeft" state="frozen"/>
      <selection pane="topLeft" activeCell="A1" sqref="A1"/>
      <selection pane="bottomLeft" activeCell="A16" sqref="A16"/>
    </sheetView>
  </sheetViews>
  <sheetFormatPr defaultColWidth="17.140625" defaultRowHeight="12.75"/>
  <cols>
    <col min="1" max="1" width="32.57421875" style="80" bestFit="1" customWidth="1"/>
    <col min="2" max="2" width="63.7109375" style="80" customWidth="1"/>
    <col min="3" max="16384" width="17.140625" style="80" customWidth="1"/>
  </cols>
  <sheetData>
    <row r="1" spans="1:2" ht="30">
      <c r="A1" s="93" t="s">
        <v>283</v>
      </c>
      <c r="B1" s="94"/>
    </row>
    <row r="2" spans="1:2" ht="28.5" customHeight="1">
      <c r="A2" s="95" t="s">
        <v>558</v>
      </c>
      <c r="B2" s="95"/>
    </row>
    <row r="3" spans="1:2" ht="12.75">
      <c r="A3" s="81"/>
      <c r="B3" s="81"/>
    </row>
    <row r="4" spans="1:2" ht="40.5" customHeight="1">
      <c r="A4" s="90" t="s">
        <v>115</v>
      </c>
      <c r="B4" s="90"/>
    </row>
    <row r="5" spans="1:2" ht="12.75">
      <c r="A5" s="90"/>
      <c r="B5" s="90"/>
    </row>
    <row r="6" spans="1:2" ht="28.5" customHeight="1">
      <c r="A6" s="90" t="s">
        <v>42</v>
      </c>
      <c r="B6" s="90"/>
    </row>
    <row r="7" spans="1:2" ht="12.75">
      <c r="A7" s="90"/>
      <c r="B7" s="90"/>
    </row>
    <row r="8" spans="1:2" ht="12.75">
      <c r="A8" s="90" t="s">
        <v>556</v>
      </c>
      <c r="B8" s="90"/>
    </row>
    <row r="9" spans="1:2" ht="12.75">
      <c r="A9" s="90"/>
      <c r="B9" s="90"/>
    </row>
    <row r="10" spans="1:2" ht="12.75">
      <c r="A10" s="91" t="s">
        <v>86</v>
      </c>
      <c r="B10" s="91"/>
    </row>
    <row r="11" spans="1:2" ht="12.75">
      <c r="A11" s="90"/>
      <c r="B11" s="90"/>
    </row>
    <row r="12" spans="1:2" ht="12.75">
      <c r="A12" s="92" t="s">
        <v>282</v>
      </c>
      <c r="B12" s="92"/>
    </row>
    <row r="13" spans="1:2" ht="12.75">
      <c r="A13" s="90"/>
      <c r="B13" s="90"/>
    </row>
    <row r="14" spans="1:2" ht="12.75">
      <c r="A14" s="89" t="s">
        <v>426</v>
      </c>
      <c r="B14" s="89"/>
    </row>
    <row r="15" spans="1:2" ht="12.75">
      <c r="A15" s="81"/>
      <c r="B15" s="82"/>
    </row>
    <row r="16" spans="1:2" ht="12.75">
      <c r="A16" s="86" t="s">
        <v>559</v>
      </c>
      <c r="B16" s="82"/>
    </row>
  </sheetData>
  <sheetProtection/>
  <mergeCells count="13">
    <mergeCell ref="A1:B1"/>
    <mergeCell ref="A2:B2"/>
    <mergeCell ref="A4:B4"/>
    <mergeCell ref="A5:B5"/>
    <mergeCell ref="A6:B6"/>
    <mergeCell ref="A7:B7"/>
    <mergeCell ref="A14:B14"/>
    <mergeCell ref="A8:B8"/>
    <mergeCell ref="A9:B9"/>
    <mergeCell ref="A10:B10"/>
    <mergeCell ref="A11:B11"/>
    <mergeCell ref="A12:B12"/>
    <mergeCell ref="A13:B13"/>
  </mergeCells>
  <hyperlinks>
    <hyperlink ref="A16" r:id="rId1" display="Learn more at SimchaMaker.com"/>
  </hyperlinks>
  <printOptions/>
  <pageMargins left="0.75" right="0.75" top="1" bottom="1" header="0.5" footer="0.5"/>
  <pageSetup horizontalDpi="300" verticalDpi="300" orientation="portrait" paperSize="9" r:id="rId2"/>
</worksheet>
</file>

<file path=xl/worksheets/sheet10.xml><?xml version="1.0" encoding="utf-8"?>
<worksheet xmlns="http://schemas.openxmlformats.org/spreadsheetml/2006/main" xmlns:r="http://schemas.openxmlformats.org/officeDocument/2006/relationships">
  <dimension ref="A1:K14"/>
  <sheetViews>
    <sheetView zoomScalePageLayoutView="0" workbookViewId="0" topLeftCell="A1">
      <pane ySplit="3" topLeftCell="A4" activePane="bottomLeft" state="frozen"/>
      <selection pane="topLeft" activeCell="A1" sqref="A1"/>
      <selection pane="bottomLeft" activeCell="A1" sqref="A1:E1"/>
    </sheetView>
  </sheetViews>
  <sheetFormatPr defaultColWidth="17.140625" defaultRowHeight="12.75" customHeight="1"/>
  <cols>
    <col min="1" max="1" width="16.28125" style="0" customWidth="1"/>
    <col min="2" max="2" width="19.421875" style="0" customWidth="1"/>
    <col min="3" max="3" width="13.140625" style="0" customWidth="1"/>
    <col min="4" max="4" width="26.421875" style="0" customWidth="1"/>
    <col min="5" max="5" width="26.28125" style="0" customWidth="1"/>
    <col min="6" max="6" width="11.57421875" style="0" customWidth="1"/>
    <col min="7" max="7" width="11.28125" style="0" hidden="1" customWidth="1"/>
    <col min="8" max="8" width="9.421875" style="0" customWidth="1"/>
    <col min="9" max="9" width="12.7109375" style="0" customWidth="1"/>
    <col min="10" max="10" width="17.140625" style="0" customWidth="1"/>
    <col min="11" max="11" width="16.28125" style="0" customWidth="1"/>
  </cols>
  <sheetData>
    <row r="1" spans="1:11" ht="23.25">
      <c r="A1" s="96" t="s">
        <v>406</v>
      </c>
      <c r="B1" s="129"/>
      <c r="C1" s="129"/>
      <c r="D1" s="129"/>
      <c r="E1" s="97"/>
      <c r="F1" s="49"/>
      <c r="G1" s="49"/>
      <c r="H1" s="49"/>
      <c r="I1" s="49"/>
      <c r="J1" s="49"/>
      <c r="K1" s="49"/>
    </row>
    <row r="2" spans="1:11" ht="15">
      <c r="A2" s="130" t="s">
        <v>58</v>
      </c>
      <c r="B2" s="130"/>
      <c r="C2" s="130"/>
      <c r="D2" s="130"/>
      <c r="E2" s="131"/>
      <c r="F2" s="57"/>
      <c r="G2" s="57"/>
      <c r="H2" s="57"/>
      <c r="I2" s="57"/>
      <c r="J2" s="57"/>
      <c r="K2" s="57"/>
    </row>
    <row r="3" spans="1:11" ht="45">
      <c r="A3" s="51" t="s">
        <v>551</v>
      </c>
      <c r="B3" s="51" t="s">
        <v>32</v>
      </c>
      <c r="C3" s="51" t="s">
        <v>403</v>
      </c>
      <c r="D3" s="51" t="s">
        <v>262</v>
      </c>
      <c r="E3" s="51" t="s">
        <v>546</v>
      </c>
      <c r="F3" s="51" t="s">
        <v>440</v>
      </c>
      <c r="G3" s="50" t="s">
        <v>69</v>
      </c>
      <c r="H3" s="51" t="s">
        <v>480</v>
      </c>
      <c r="I3" s="51" t="s">
        <v>458</v>
      </c>
      <c r="J3" s="51" t="s">
        <v>127</v>
      </c>
      <c r="K3" s="51" t="s">
        <v>391</v>
      </c>
    </row>
    <row r="4" spans="1:8" ht="12.75" customHeight="1" hidden="1">
      <c r="A4" s="53"/>
      <c r="B4" s="54"/>
      <c r="C4" s="54"/>
      <c r="D4" s="54"/>
      <c r="E4" s="54"/>
      <c r="F4" s="54"/>
      <c r="G4" s="5">
        <f>J5</f>
        <v>300</v>
      </c>
      <c r="H4" s="53"/>
    </row>
    <row r="5" spans="1:11" ht="12.75" customHeight="1">
      <c r="A5" s="61"/>
      <c r="B5" s="62"/>
      <c r="C5" s="62"/>
      <c r="D5" s="62"/>
      <c r="E5" s="62"/>
      <c r="F5" s="62"/>
      <c r="G5" s="45">
        <f aca="true" t="shared" si="0" ref="G5:G10">G4</f>
        <v>300</v>
      </c>
      <c r="H5" s="61"/>
      <c r="I5" s="45"/>
      <c r="J5" s="70">
        <v>300</v>
      </c>
      <c r="K5" s="45"/>
    </row>
    <row r="6" spans="1:8" ht="12.75" customHeight="1" hidden="1">
      <c r="A6" s="53"/>
      <c r="B6" s="54"/>
      <c r="C6" s="54"/>
      <c r="D6" s="54"/>
      <c r="E6" s="54"/>
      <c r="F6" s="54"/>
      <c r="G6" s="5">
        <f t="shared" si="0"/>
        <v>300</v>
      </c>
      <c r="H6" s="53"/>
    </row>
    <row r="7" spans="1:11" ht="38.25">
      <c r="A7" s="53" t="s">
        <v>70</v>
      </c>
      <c r="B7" s="53" t="s">
        <v>541</v>
      </c>
      <c r="C7" s="53" t="s">
        <v>103</v>
      </c>
      <c r="D7" s="53" t="s">
        <v>221</v>
      </c>
      <c r="E7" s="53" t="s">
        <v>439</v>
      </c>
      <c r="F7" s="56">
        <v>4</v>
      </c>
      <c r="G7" s="19">
        <f t="shared" si="0"/>
        <v>300</v>
      </c>
      <c r="H7" s="56">
        <v>80</v>
      </c>
      <c r="I7" s="71">
        <f>SUM(H7,(PRODUCT(G7,F7)))</f>
        <v>1280</v>
      </c>
      <c r="J7" s="45"/>
      <c r="K7" s="5" t="s">
        <v>67</v>
      </c>
    </row>
    <row r="8" spans="1:11" ht="38.25">
      <c r="A8" s="53" t="s">
        <v>304</v>
      </c>
      <c r="B8" s="53" t="s">
        <v>181</v>
      </c>
      <c r="C8" s="53" t="s">
        <v>103</v>
      </c>
      <c r="D8" s="53" t="s">
        <v>221</v>
      </c>
      <c r="E8" s="53" t="s">
        <v>439</v>
      </c>
      <c r="F8" s="56">
        <v>5</v>
      </c>
      <c r="G8" s="19">
        <f t="shared" si="0"/>
        <v>300</v>
      </c>
      <c r="H8" s="56">
        <v>25</v>
      </c>
      <c r="I8" s="71">
        <f>SUM(H8,(PRODUCT(G8,F8)))</f>
        <v>1525</v>
      </c>
      <c r="J8" s="45"/>
      <c r="K8" s="5" t="s">
        <v>67</v>
      </c>
    </row>
    <row r="9" spans="1:10" ht="12.75" customHeight="1">
      <c r="A9" s="53"/>
      <c r="B9" s="54"/>
      <c r="C9" s="54"/>
      <c r="D9" s="54"/>
      <c r="E9" s="54"/>
      <c r="F9" s="72">
        <v>0</v>
      </c>
      <c r="G9" s="19">
        <f t="shared" si="0"/>
        <v>300</v>
      </c>
      <c r="H9" s="56">
        <v>0</v>
      </c>
      <c r="I9" s="71">
        <f>SUM(H9,(PRODUCT(G9,F9)))</f>
        <v>0</v>
      </c>
      <c r="J9" s="45"/>
    </row>
    <row r="10" spans="1:10" ht="12.75" customHeight="1">
      <c r="A10" s="53"/>
      <c r="B10" s="53"/>
      <c r="C10" s="53"/>
      <c r="D10" s="53"/>
      <c r="E10" s="53"/>
      <c r="F10" s="56">
        <v>0</v>
      </c>
      <c r="G10" s="19">
        <f t="shared" si="0"/>
        <v>300</v>
      </c>
      <c r="H10" s="56">
        <v>0</v>
      </c>
      <c r="I10" s="71">
        <f>SUM(H10,(PRODUCT(G10,F10)))</f>
        <v>0</v>
      </c>
      <c r="J10" s="45"/>
    </row>
    <row r="11" spans="1:11" ht="18.75">
      <c r="A11" s="133" t="s">
        <v>566</v>
      </c>
      <c r="B11" s="133"/>
      <c r="C11" s="133"/>
      <c r="D11" s="133"/>
      <c r="E11" s="133"/>
      <c r="F11" s="56"/>
      <c r="G11" s="19"/>
      <c r="H11" s="56"/>
      <c r="I11" s="56"/>
      <c r="J11" s="5"/>
      <c r="K11" s="5"/>
    </row>
    <row r="12" spans="1:11" ht="12.75" customHeight="1">
      <c r="A12" s="135"/>
      <c r="B12" s="135"/>
      <c r="C12" s="135"/>
      <c r="D12" s="135"/>
      <c r="E12" s="135"/>
      <c r="F12" s="56"/>
      <c r="G12" s="19"/>
      <c r="H12" s="56"/>
      <c r="I12" s="56"/>
      <c r="J12" s="5"/>
      <c r="K12" s="5"/>
    </row>
    <row r="13" spans="1:11" ht="138.75" customHeight="1">
      <c r="A13" s="144" t="s">
        <v>268</v>
      </c>
      <c r="B13" s="146"/>
      <c r="C13" s="146"/>
      <c r="D13" s="146"/>
      <c r="E13" s="146"/>
      <c r="F13" s="56"/>
      <c r="G13" s="19"/>
      <c r="H13" s="56"/>
      <c r="I13" s="56"/>
      <c r="J13" s="5"/>
      <c r="K13" s="5"/>
    </row>
    <row r="14" spans="1:11" ht="12.75" customHeight="1">
      <c r="A14" s="138"/>
      <c r="B14" s="138"/>
      <c r="C14" s="138"/>
      <c r="D14" s="138"/>
      <c r="E14" s="138"/>
      <c r="F14" s="56"/>
      <c r="G14" s="19"/>
      <c r="H14" s="56"/>
      <c r="I14" s="56"/>
      <c r="J14" s="5"/>
      <c r="K14" s="5"/>
    </row>
  </sheetData>
  <sheetProtection/>
  <mergeCells count="6">
    <mergeCell ref="A1:E1"/>
    <mergeCell ref="A2:E2"/>
    <mergeCell ref="A11:E11"/>
    <mergeCell ref="A12:E12"/>
    <mergeCell ref="A13:E13"/>
    <mergeCell ref="A14:E14"/>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R13"/>
  <sheetViews>
    <sheetView zoomScalePageLayoutView="0" workbookViewId="0" topLeftCell="A1">
      <pane ySplit="3" topLeftCell="A7" activePane="bottomLeft" state="frozen"/>
      <selection pane="topLeft" activeCell="A1" sqref="A1"/>
      <selection pane="bottomLeft" activeCell="A1" sqref="A1:G1"/>
    </sheetView>
  </sheetViews>
  <sheetFormatPr defaultColWidth="17.140625" defaultRowHeight="12.75" customHeight="1"/>
  <cols>
    <col min="1" max="1" width="16.28125" style="0" customWidth="1"/>
    <col min="2" max="2" width="19.421875" style="0" customWidth="1"/>
    <col min="3" max="3" width="13.140625" style="0" customWidth="1"/>
    <col min="4" max="4" width="26.421875" style="0" customWidth="1"/>
    <col min="5" max="5" width="11.28125" style="0" customWidth="1"/>
    <col min="6" max="6" width="11.57421875" style="0" customWidth="1"/>
    <col min="7" max="7" width="16.00390625" style="0" customWidth="1"/>
    <col min="8" max="8" width="11.28125" style="0" customWidth="1"/>
    <col min="9" max="9" width="9.421875" style="0" customWidth="1"/>
    <col min="10" max="10" width="12.7109375" style="0" hidden="1" customWidth="1"/>
    <col min="11" max="11" width="11.140625" style="0" hidden="1" customWidth="1"/>
    <col min="12" max="12" width="10.28125" style="0" customWidth="1"/>
    <col min="13" max="13" width="9.7109375" style="0" customWidth="1"/>
    <col min="14" max="14" width="12.00390625" style="0" customWidth="1"/>
    <col min="15" max="15" width="10.00390625" style="0" customWidth="1"/>
    <col min="16" max="17" width="17.140625" style="0" customWidth="1"/>
    <col min="18" max="18" width="16.28125" style="0" customWidth="1"/>
  </cols>
  <sheetData>
    <row r="1" spans="1:18" ht="23.25">
      <c r="A1" s="96" t="s">
        <v>393</v>
      </c>
      <c r="B1" s="129"/>
      <c r="C1" s="129"/>
      <c r="D1" s="129"/>
      <c r="E1" s="129"/>
      <c r="F1" s="147"/>
      <c r="G1" s="147"/>
      <c r="H1" s="49"/>
      <c r="I1" s="49"/>
      <c r="J1" s="49"/>
      <c r="K1" s="49"/>
      <c r="L1" s="49"/>
      <c r="M1" s="49"/>
      <c r="N1" s="49"/>
      <c r="O1" s="49"/>
      <c r="P1" s="49"/>
      <c r="Q1" s="49"/>
      <c r="R1" s="49"/>
    </row>
    <row r="2" spans="1:18" ht="15">
      <c r="A2" s="130" t="s">
        <v>346</v>
      </c>
      <c r="B2" s="130"/>
      <c r="C2" s="130"/>
      <c r="D2" s="130"/>
      <c r="E2" s="130"/>
      <c r="F2" s="141"/>
      <c r="G2" s="141"/>
      <c r="H2" s="57"/>
      <c r="I2" s="57"/>
      <c r="J2" s="57"/>
      <c r="K2" s="57"/>
      <c r="L2" s="57"/>
      <c r="M2" s="57"/>
      <c r="N2" s="57"/>
      <c r="O2" s="57"/>
      <c r="P2" s="57"/>
      <c r="Q2" s="57"/>
      <c r="R2" s="57"/>
    </row>
    <row r="3" spans="1:18" ht="57">
      <c r="A3" s="51" t="s">
        <v>551</v>
      </c>
      <c r="B3" s="51" t="s">
        <v>32</v>
      </c>
      <c r="C3" s="51" t="s">
        <v>403</v>
      </c>
      <c r="D3" s="51" t="s">
        <v>262</v>
      </c>
      <c r="E3" s="51" t="s">
        <v>546</v>
      </c>
      <c r="F3" s="51" t="s">
        <v>227</v>
      </c>
      <c r="G3" s="51" t="s">
        <v>387</v>
      </c>
      <c r="H3" s="51" t="s">
        <v>392</v>
      </c>
      <c r="I3" s="51" t="s">
        <v>73</v>
      </c>
      <c r="J3" s="51" t="s">
        <v>533</v>
      </c>
      <c r="K3" s="51" t="s">
        <v>289</v>
      </c>
      <c r="L3" s="51" t="s">
        <v>366</v>
      </c>
      <c r="M3" s="51" t="s">
        <v>224</v>
      </c>
      <c r="N3" s="51" t="s">
        <v>475</v>
      </c>
      <c r="O3" s="51" t="s">
        <v>258</v>
      </c>
      <c r="P3" s="51" t="s">
        <v>246</v>
      </c>
      <c r="Q3" s="51" t="s">
        <v>431</v>
      </c>
      <c r="R3" s="51" t="s">
        <v>391</v>
      </c>
    </row>
    <row r="4" spans="1:13" ht="12.75" customHeight="1" hidden="1">
      <c r="A4" s="53"/>
      <c r="B4" s="54"/>
      <c r="C4" s="54"/>
      <c r="D4" s="54"/>
      <c r="E4" s="54"/>
      <c r="F4" s="54"/>
      <c r="G4" s="54"/>
      <c r="H4" s="55"/>
      <c r="I4" s="53"/>
      <c r="J4" s="53">
        <f>P5</f>
        <v>5</v>
      </c>
      <c r="K4" s="53">
        <f>Q5</f>
        <v>14</v>
      </c>
      <c r="L4" s="53"/>
      <c r="M4" s="53"/>
    </row>
    <row r="5" spans="1:18" ht="12.75" customHeight="1">
      <c r="A5" s="61"/>
      <c r="B5" s="62"/>
      <c r="C5" s="62"/>
      <c r="D5" s="62"/>
      <c r="E5" s="62"/>
      <c r="F5" s="62"/>
      <c r="G5" s="62"/>
      <c r="H5" s="62"/>
      <c r="I5" s="61"/>
      <c r="J5" s="61">
        <f aca="true" t="shared" si="0" ref="J5:K9">J4</f>
        <v>5</v>
      </c>
      <c r="K5" s="61">
        <f t="shared" si="0"/>
        <v>14</v>
      </c>
      <c r="L5" s="61"/>
      <c r="M5" s="61"/>
      <c r="N5" s="45"/>
      <c r="O5" s="45"/>
      <c r="P5" s="70">
        <v>5</v>
      </c>
      <c r="Q5" s="70">
        <v>14</v>
      </c>
      <c r="R5" s="45"/>
    </row>
    <row r="6" spans="1:18" ht="63.75">
      <c r="A6" s="53" t="s">
        <v>197</v>
      </c>
      <c r="B6" s="53" t="s">
        <v>541</v>
      </c>
      <c r="C6" s="53" t="s">
        <v>103</v>
      </c>
      <c r="D6" s="53" t="s">
        <v>221</v>
      </c>
      <c r="E6" s="53" t="s">
        <v>439</v>
      </c>
      <c r="F6" s="71">
        <f>SUM(H6,PRODUCT(I6,J6),PRODUCT(L6,K6),M6,N6,O6)</f>
        <v>1510</v>
      </c>
      <c r="G6" s="56" t="s">
        <v>274</v>
      </c>
      <c r="H6" s="56">
        <v>200</v>
      </c>
      <c r="I6" s="56">
        <v>80</v>
      </c>
      <c r="J6" s="56">
        <f t="shared" si="0"/>
        <v>5</v>
      </c>
      <c r="K6" s="56">
        <f t="shared" si="0"/>
        <v>14</v>
      </c>
      <c r="L6" s="56">
        <v>15</v>
      </c>
      <c r="M6" s="56">
        <v>100</v>
      </c>
      <c r="N6" s="19">
        <v>100</v>
      </c>
      <c r="O6" s="19">
        <v>500</v>
      </c>
      <c r="P6" s="45"/>
      <c r="Q6" s="45"/>
      <c r="R6" s="5" t="s">
        <v>187</v>
      </c>
    </row>
    <row r="7" spans="1:17" ht="12.75" customHeight="1">
      <c r="A7" s="53" t="s">
        <v>324</v>
      </c>
      <c r="B7" s="53" t="s">
        <v>181</v>
      </c>
      <c r="C7" s="53" t="s">
        <v>103</v>
      </c>
      <c r="D7" s="53" t="s">
        <v>334</v>
      </c>
      <c r="E7" s="53" t="s">
        <v>439</v>
      </c>
      <c r="F7" s="71">
        <f>SUM(H7,PRODUCT(I7,J7),PRODUCT(L7,K7),M7,N7,O7)</f>
        <v>1448</v>
      </c>
      <c r="G7" s="56" t="s">
        <v>211</v>
      </c>
      <c r="H7" s="56">
        <v>180</v>
      </c>
      <c r="I7" s="56">
        <v>100</v>
      </c>
      <c r="J7" s="56">
        <f t="shared" si="0"/>
        <v>5</v>
      </c>
      <c r="K7" s="56">
        <f t="shared" si="0"/>
        <v>14</v>
      </c>
      <c r="L7" s="56">
        <v>12</v>
      </c>
      <c r="M7" s="56">
        <v>100</v>
      </c>
      <c r="N7" s="19">
        <v>100</v>
      </c>
      <c r="O7" s="19">
        <v>400</v>
      </c>
      <c r="P7" s="45"/>
      <c r="Q7" s="45"/>
    </row>
    <row r="8" spans="1:17" ht="12.75" customHeight="1">
      <c r="A8" s="53"/>
      <c r="B8" s="54"/>
      <c r="C8" s="54"/>
      <c r="D8" s="54"/>
      <c r="E8" s="54"/>
      <c r="F8" s="71">
        <f>SUM(H8,PRODUCT(I8,J8),PRODUCT(L8,K8),M8,N8,O8)</f>
        <v>0</v>
      </c>
      <c r="G8" s="72"/>
      <c r="H8" s="66"/>
      <c r="I8" s="56">
        <v>0</v>
      </c>
      <c r="J8" s="56">
        <f>J7</f>
        <v>5</v>
      </c>
      <c r="K8" s="56">
        <f>K7</f>
        <v>14</v>
      </c>
      <c r="L8" s="56">
        <v>0</v>
      </c>
      <c r="M8" s="56"/>
      <c r="N8" s="19"/>
      <c r="O8" s="19"/>
      <c r="P8" s="45"/>
      <c r="Q8" s="45"/>
    </row>
    <row r="9" spans="1:17" ht="12.75" customHeight="1">
      <c r="A9" s="53"/>
      <c r="B9" s="53"/>
      <c r="C9" s="53"/>
      <c r="D9" s="53"/>
      <c r="E9" s="53"/>
      <c r="F9" s="71">
        <f>SUM(H9,PRODUCT(I9,J9),PRODUCT(L9,K9),M9,N9,O9)</f>
        <v>0</v>
      </c>
      <c r="G9" s="56"/>
      <c r="H9" s="56"/>
      <c r="I9" s="56">
        <v>0</v>
      </c>
      <c r="J9" s="56">
        <f t="shared" si="0"/>
        <v>5</v>
      </c>
      <c r="K9" s="56">
        <f t="shared" si="0"/>
        <v>14</v>
      </c>
      <c r="L9" s="56">
        <v>0</v>
      </c>
      <c r="M9" s="56"/>
      <c r="N9" s="19"/>
      <c r="O9" s="19"/>
      <c r="P9" s="45"/>
      <c r="Q9" s="45"/>
    </row>
    <row r="10" spans="1:18" ht="18.75">
      <c r="A10" s="133" t="s">
        <v>567</v>
      </c>
      <c r="B10" s="133"/>
      <c r="C10" s="133"/>
      <c r="D10" s="133"/>
      <c r="E10" s="133"/>
      <c r="F10" s="148"/>
      <c r="G10" s="148"/>
      <c r="H10" s="56"/>
      <c r="I10" s="56"/>
      <c r="J10" s="56"/>
      <c r="K10" s="56"/>
      <c r="L10" s="56"/>
      <c r="M10" s="56"/>
      <c r="N10" s="19"/>
      <c r="O10" s="19"/>
      <c r="P10" s="5"/>
      <c r="Q10" s="5"/>
      <c r="R10" s="5"/>
    </row>
    <row r="11" spans="1:18" ht="12.75" customHeight="1">
      <c r="A11" s="135"/>
      <c r="B11" s="135"/>
      <c r="C11" s="135"/>
      <c r="D11" s="135"/>
      <c r="E11" s="135"/>
      <c r="F11" s="148"/>
      <c r="G11" s="148"/>
      <c r="H11" s="56"/>
      <c r="I11" s="56"/>
      <c r="J11" s="56"/>
      <c r="K11" s="56"/>
      <c r="L11" s="56"/>
      <c r="M11" s="56"/>
      <c r="N11" s="19"/>
      <c r="O11" s="19"/>
      <c r="P11" s="5"/>
      <c r="Q11" s="5"/>
      <c r="R11" s="5"/>
    </row>
    <row r="12" spans="1:18" ht="321" customHeight="1">
      <c r="A12" s="144" t="s">
        <v>485</v>
      </c>
      <c r="B12" s="144"/>
      <c r="C12" s="144"/>
      <c r="D12" s="144"/>
      <c r="E12" s="144"/>
      <c r="F12" s="149"/>
      <c r="G12" s="149"/>
      <c r="H12" s="56"/>
      <c r="I12" s="56"/>
      <c r="J12" s="56"/>
      <c r="K12" s="56"/>
      <c r="L12" s="56"/>
      <c r="M12" s="56"/>
      <c r="N12" s="19"/>
      <c r="O12" s="19"/>
      <c r="P12" s="5"/>
      <c r="Q12" s="5"/>
      <c r="R12" s="5"/>
    </row>
    <row r="13" spans="1:18" ht="12.75" customHeight="1">
      <c r="A13" s="138"/>
      <c r="B13" s="138"/>
      <c r="C13" s="138"/>
      <c r="D13" s="138"/>
      <c r="E13" s="138"/>
      <c r="F13" s="148"/>
      <c r="G13" s="148"/>
      <c r="H13" s="56"/>
      <c r="I13" s="56"/>
      <c r="J13" s="56"/>
      <c r="K13" s="56"/>
      <c r="L13" s="56"/>
      <c r="M13" s="56"/>
      <c r="N13" s="19"/>
      <c r="O13" s="19"/>
      <c r="P13" s="5"/>
      <c r="Q13" s="5"/>
      <c r="R13" s="5"/>
    </row>
  </sheetData>
  <sheetProtection/>
  <mergeCells count="6">
    <mergeCell ref="A1:G1"/>
    <mergeCell ref="A2:G2"/>
    <mergeCell ref="A10:G10"/>
    <mergeCell ref="A11:G11"/>
    <mergeCell ref="A12:G12"/>
    <mergeCell ref="A13:G13"/>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15"/>
  <sheetViews>
    <sheetView zoomScalePageLayoutView="0" workbookViewId="0" topLeftCell="A1">
      <pane ySplit="3" topLeftCell="A4" activePane="bottomLeft" state="frozen"/>
      <selection pane="topLeft" activeCell="A1" sqref="A1"/>
      <selection pane="bottomLeft" activeCell="A1" sqref="A1:F1"/>
    </sheetView>
  </sheetViews>
  <sheetFormatPr defaultColWidth="17.140625" defaultRowHeight="12.75" customHeight="1"/>
  <cols>
    <col min="1" max="1" width="21.140625" style="0" customWidth="1"/>
    <col min="2" max="2" width="19.421875" style="0" customWidth="1"/>
    <col min="3" max="3" width="13.140625" style="0" customWidth="1"/>
    <col min="4" max="4" width="26.421875" style="0" customWidth="1"/>
    <col min="5" max="5" width="26.28125" style="0" customWidth="1"/>
    <col min="6" max="6" width="11.57421875" style="0" customWidth="1"/>
    <col min="7" max="7" width="5.57421875" style="0" customWidth="1"/>
    <col min="8" max="8" width="26.8515625" style="0" customWidth="1"/>
  </cols>
  <sheetData>
    <row r="1" spans="1:8" ht="22.5">
      <c r="A1" s="96" t="s">
        <v>341</v>
      </c>
      <c r="B1" s="96"/>
      <c r="C1" s="96"/>
      <c r="D1" s="96"/>
      <c r="E1" s="96"/>
      <c r="F1" s="150"/>
      <c r="G1" s="49"/>
      <c r="H1" s="49"/>
    </row>
    <row r="2" spans="1:8" ht="15">
      <c r="A2" s="130" t="s">
        <v>362</v>
      </c>
      <c r="B2" s="130"/>
      <c r="C2" s="130"/>
      <c r="D2" s="130"/>
      <c r="E2" s="130"/>
      <c r="F2" s="151"/>
      <c r="G2" s="57"/>
      <c r="H2" s="57"/>
    </row>
    <row r="3" spans="1:8" ht="28.5">
      <c r="A3" s="51" t="s">
        <v>551</v>
      </c>
      <c r="B3" s="51" t="s">
        <v>32</v>
      </c>
      <c r="C3" s="51" t="s">
        <v>403</v>
      </c>
      <c r="D3" s="51" t="s">
        <v>262</v>
      </c>
      <c r="E3" s="51" t="s">
        <v>546</v>
      </c>
      <c r="F3" s="51" t="s">
        <v>227</v>
      </c>
      <c r="G3" s="51" t="s">
        <v>81</v>
      </c>
      <c r="H3" s="51" t="s">
        <v>391</v>
      </c>
    </row>
    <row r="4" spans="1:7" ht="12.75" customHeight="1">
      <c r="A4" s="67" t="s">
        <v>83</v>
      </c>
      <c r="B4" s="54"/>
      <c r="C4" s="54"/>
      <c r="D4" s="54"/>
      <c r="E4" s="54"/>
      <c r="F4" s="54"/>
      <c r="G4" s="55"/>
    </row>
    <row r="5" spans="1:8" ht="38.25">
      <c r="A5" s="53" t="s">
        <v>0</v>
      </c>
      <c r="B5" s="53" t="s">
        <v>541</v>
      </c>
      <c r="C5" s="53" t="s">
        <v>103</v>
      </c>
      <c r="D5" s="53" t="s">
        <v>221</v>
      </c>
      <c r="E5" s="53" t="s">
        <v>439</v>
      </c>
      <c r="F5" s="56">
        <v>1000</v>
      </c>
      <c r="G5" s="53">
        <v>5</v>
      </c>
      <c r="H5" s="5" t="s">
        <v>109</v>
      </c>
    </row>
    <row r="6" spans="1:7" ht="12.75" customHeight="1">
      <c r="A6" s="53" t="s">
        <v>39</v>
      </c>
      <c r="B6" s="53" t="s">
        <v>541</v>
      </c>
      <c r="C6" s="53" t="s">
        <v>103</v>
      </c>
      <c r="D6" s="53" t="s">
        <v>221</v>
      </c>
      <c r="E6" s="53" t="s">
        <v>439</v>
      </c>
      <c r="F6" s="56">
        <v>3000</v>
      </c>
      <c r="G6" s="53">
        <v>5</v>
      </c>
    </row>
    <row r="7" spans="1:7" ht="12.75" customHeight="1">
      <c r="A7" s="53"/>
      <c r="B7" s="54"/>
      <c r="C7" s="54"/>
      <c r="D7" s="54"/>
      <c r="E7" s="54"/>
      <c r="F7" s="72"/>
      <c r="G7" s="55"/>
    </row>
    <row r="8" spans="1:7" ht="12.75" customHeight="1">
      <c r="A8" s="67" t="s">
        <v>189</v>
      </c>
      <c r="B8" s="53"/>
      <c r="C8" s="53"/>
      <c r="D8" s="53"/>
      <c r="E8" s="53"/>
      <c r="F8" s="56"/>
      <c r="G8" s="53"/>
    </row>
    <row r="9" spans="1:8" ht="12.75" customHeight="1">
      <c r="A9" s="53" t="s">
        <v>26</v>
      </c>
      <c r="B9" s="53" t="s">
        <v>541</v>
      </c>
      <c r="C9" s="53" t="s">
        <v>103</v>
      </c>
      <c r="D9" s="53" t="s">
        <v>221</v>
      </c>
      <c r="E9" s="53" t="s">
        <v>439</v>
      </c>
      <c r="F9" s="56">
        <v>300</v>
      </c>
      <c r="G9" s="53">
        <v>1</v>
      </c>
      <c r="H9" s="5" t="s">
        <v>357</v>
      </c>
    </row>
    <row r="10" spans="1:8" ht="12.75" customHeight="1">
      <c r="A10" s="53" t="s">
        <v>265</v>
      </c>
      <c r="B10" s="53" t="s">
        <v>181</v>
      </c>
      <c r="C10" s="53" t="s">
        <v>103</v>
      </c>
      <c r="D10" s="53" t="s">
        <v>221</v>
      </c>
      <c r="E10" s="53" t="s">
        <v>439</v>
      </c>
      <c r="F10" s="56">
        <v>1000</v>
      </c>
      <c r="G10" s="53">
        <v>1</v>
      </c>
      <c r="H10" s="5" t="s">
        <v>357</v>
      </c>
    </row>
    <row r="11" spans="1:7" ht="12.75" customHeight="1">
      <c r="A11" s="53"/>
      <c r="B11" s="54"/>
      <c r="C11" s="54"/>
      <c r="D11" s="54"/>
      <c r="E11" s="54"/>
      <c r="F11" s="72"/>
      <c r="G11" s="55"/>
    </row>
    <row r="12" spans="1:7" ht="18.75">
      <c r="A12" s="133" t="s">
        <v>568</v>
      </c>
      <c r="B12" s="102"/>
      <c r="C12" s="102"/>
      <c r="D12" s="102"/>
      <c r="E12" s="102"/>
      <c r="F12" s="152"/>
      <c r="G12" s="55"/>
    </row>
    <row r="13" spans="1:7" ht="12.75" customHeight="1">
      <c r="A13" s="135"/>
      <c r="B13" s="103"/>
      <c r="C13" s="103"/>
      <c r="D13" s="103"/>
      <c r="E13" s="103"/>
      <c r="F13" s="153"/>
      <c r="G13" s="55"/>
    </row>
    <row r="14" spans="1:7" ht="177.75" customHeight="1">
      <c r="A14" s="144" t="s">
        <v>389</v>
      </c>
      <c r="B14" s="144"/>
      <c r="C14" s="144"/>
      <c r="D14" s="144"/>
      <c r="E14" s="144"/>
      <c r="F14" s="154"/>
      <c r="G14" s="55"/>
    </row>
    <row r="15" spans="1:7" ht="12.75" customHeight="1">
      <c r="A15" s="138"/>
      <c r="B15" s="105"/>
      <c r="C15" s="105"/>
      <c r="D15" s="105"/>
      <c r="E15" s="105"/>
      <c r="F15" s="155"/>
      <c r="G15" s="55"/>
    </row>
  </sheetData>
  <sheetProtection/>
  <mergeCells count="6">
    <mergeCell ref="A1:F1"/>
    <mergeCell ref="A2:F2"/>
    <mergeCell ref="A12:F12"/>
    <mergeCell ref="A13:F13"/>
    <mergeCell ref="A14:F14"/>
    <mergeCell ref="A15:F15"/>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H9"/>
  <sheetViews>
    <sheetView zoomScalePageLayoutView="0" workbookViewId="0" topLeftCell="A1">
      <pane ySplit="3" topLeftCell="A4" activePane="bottomLeft" state="frozen"/>
      <selection pane="topLeft" activeCell="A1" sqref="A1"/>
      <selection pane="bottomLeft" activeCell="A1" sqref="A1:E1"/>
    </sheetView>
  </sheetViews>
  <sheetFormatPr defaultColWidth="17.140625" defaultRowHeight="12.75" customHeight="1"/>
  <cols>
    <col min="1" max="1" width="22.00390625" style="0" customWidth="1"/>
    <col min="2" max="2" width="22.421875" style="0" customWidth="1"/>
    <col min="3" max="3" width="26.7109375" style="0" customWidth="1"/>
    <col min="4" max="4" width="14.7109375" style="0" customWidth="1"/>
    <col min="5" max="5" width="26.421875" style="0" customWidth="1"/>
    <col min="6" max="6" width="31.00390625" style="0" customWidth="1"/>
    <col min="7" max="7" width="13.140625" style="0" customWidth="1"/>
    <col min="8" max="8" width="29.57421875" style="0" customWidth="1"/>
  </cols>
  <sheetData>
    <row r="1" spans="1:8" ht="23.25">
      <c r="A1" s="96" t="s">
        <v>90</v>
      </c>
      <c r="B1" s="129"/>
      <c r="C1" s="129"/>
      <c r="D1" s="129"/>
      <c r="E1" s="129"/>
      <c r="F1" s="49"/>
      <c r="G1" s="49"/>
      <c r="H1" s="49"/>
    </row>
    <row r="2" spans="1:8" ht="15">
      <c r="A2" s="130" t="s">
        <v>505</v>
      </c>
      <c r="B2" s="130"/>
      <c r="C2" s="130"/>
      <c r="D2" s="130"/>
      <c r="E2" s="130"/>
      <c r="F2" s="57"/>
      <c r="G2" s="57"/>
      <c r="H2" s="57"/>
    </row>
    <row r="3" spans="1:8" ht="14.25">
      <c r="A3" s="51" t="s">
        <v>551</v>
      </c>
      <c r="B3" s="51" t="s">
        <v>87</v>
      </c>
      <c r="C3" s="51" t="s">
        <v>32</v>
      </c>
      <c r="D3" s="51" t="s">
        <v>403</v>
      </c>
      <c r="E3" s="51" t="s">
        <v>262</v>
      </c>
      <c r="F3" s="51" t="s">
        <v>546</v>
      </c>
      <c r="G3" s="51" t="s">
        <v>522</v>
      </c>
      <c r="H3" s="51" t="s">
        <v>391</v>
      </c>
    </row>
    <row r="4" spans="1:8" ht="25.5">
      <c r="A4" s="53" t="s">
        <v>569</v>
      </c>
      <c r="B4" s="53" t="s">
        <v>171</v>
      </c>
      <c r="C4" s="53" t="s">
        <v>570</v>
      </c>
      <c r="D4" s="53" t="s">
        <v>571</v>
      </c>
      <c r="E4" s="87" t="s">
        <v>572</v>
      </c>
      <c r="F4" s="87" t="s">
        <v>573</v>
      </c>
      <c r="G4" s="56">
        <v>0</v>
      </c>
      <c r="H4" s="88" t="s">
        <v>574</v>
      </c>
    </row>
    <row r="5" spans="1:7" ht="12.75">
      <c r="A5" s="53" t="s">
        <v>175</v>
      </c>
      <c r="B5" s="54" t="s">
        <v>348</v>
      </c>
      <c r="C5" s="54" t="s">
        <v>374</v>
      </c>
      <c r="D5" s="53" t="s">
        <v>103</v>
      </c>
      <c r="E5" s="53" t="s">
        <v>221</v>
      </c>
      <c r="F5" s="54"/>
      <c r="G5" s="56">
        <v>0</v>
      </c>
    </row>
    <row r="6" spans="1:7" ht="12.75" customHeight="1">
      <c r="A6" s="53"/>
      <c r="B6" s="54" t="s">
        <v>165</v>
      </c>
      <c r="C6" s="54" t="s">
        <v>96</v>
      </c>
      <c r="D6" s="53" t="s">
        <v>103</v>
      </c>
      <c r="E6" s="53" t="s">
        <v>221</v>
      </c>
      <c r="F6" s="54"/>
      <c r="G6" s="56">
        <v>0</v>
      </c>
    </row>
    <row r="8" spans="1:7" ht="12.75" customHeight="1">
      <c r="A8" s="53"/>
      <c r="B8" s="54"/>
      <c r="C8" s="54"/>
      <c r="D8" s="54"/>
      <c r="E8" s="54"/>
      <c r="F8" s="54"/>
      <c r="G8" s="56"/>
    </row>
    <row r="9" spans="1:7" ht="12.75" customHeight="1">
      <c r="A9" s="53"/>
      <c r="B9" s="54"/>
      <c r="C9" s="54"/>
      <c r="D9" s="54"/>
      <c r="E9" s="54"/>
      <c r="F9" s="54"/>
      <c r="G9" s="56"/>
    </row>
  </sheetData>
  <sheetProtection/>
  <mergeCells count="2">
    <mergeCell ref="A1:E1"/>
    <mergeCell ref="A2:E2"/>
  </mergeCells>
  <hyperlinks>
    <hyperlink ref="E4" r:id="rId1" display="adi@simchamaker.com"/>
    <hyperlink ref="F4" r:id="rId2" display="http://simchamaker.com"/>
  </hyperlink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I17"/>
  <sheetViews>
    <sheetView zoomScalePageLayoutView="0" workbookViewId="0" topLeftCell="A1">
      <pane ySplit="3" topLeftCell="A4" activePane="bottomLeft" state="frozen"/>
      <selection pane="topLeft" activeCell="A1" sqref="A1"/>
      <selection pane="bottomLeft" activeCell="A1" sqref="A1:E1"/>
    </sheetView>
  </sheetViews>
  <sheetFormatPr defaultColWidth="17.140625" defaultRowHeight="12.75" customHeight="1"/>
  <cols>
    <col min="1" max="1" width="16.28125" style="0" customWidth="1"/>
    <col min="2" max="2" width="24.140625" style="0" customWidth="1"/>
    <col min="3" max="3" width="13.140625" style="0" customWidth="1"/>
    <col min="4" max="4" width="32.421875" style="0" customWidth="1"/>
    <col min="5" max="5" width="26.28125" style="0" customWidth="1"/>
    <col min="6" max="7" width="17.140625" style="0" customWidth="1"/>
    <col min="8" max="8" width="12.7109375" style="0" customWidth="1"/>
    <col min="9" max="9" width="27.421875" style="0" customWidth="1"/>
  </cols>
  <sheetData>
    <row r="1" spans="1:9" ht="23.25">
      <c r="A1" s="96" t="s">
        <v>183</v>
      </c>
      <c r="B1" s="129"/>
      <c r="C1" s="129"/>
      <c r="D1" s="129"/>
      <c r="E1" s="97"/>
      <c r="F1" s="49"/>
      <c r="G1" s="49"/>
      <c r="H1" s="49"/>
      <c r="I1" s="49"/>
    </row>
    <row r="2" spans="1:9" ht="15">
      <c r="A2" s="130" t="s">
        <v>147</v>
      </c>
      <c r="B2" s="130"/>
      <c r="C2" s="130"/>
      <c r="D2" s="130"/>
      <c r="E2" s="131"/>
      <c r="F2" s="57"/>
      <c r="G2" s="57"/>
      <c r="H2" s="57"/>
      <c r="I2" s="57"/>
    </row>
    <row r="3" spans="1:9" ht="14.25">
      <c r="A3" s="51" t="s">
        <v>551</v>
      </c>
      <c r="B3" s="51" t="s">
        <v>32</v>
      </c>
      <c r="C3" s="51" t="s">
        <v>403</v>
      </c>
      <c r="D3" s="51" t="s">
        <v>262</v>
      </c>
      <c r="E3" s="51" t="s">
        <v>546</v>
      </c>
      <c r="F3" s="51" t="s">
        <v>326</v>
      </c>
      <c r="G3" s="51" t="s">
        <v>137</v>
      </c>
      <c r="H3" s="51" t="s">
        <v>458</v>
      </c>
      <c r="I3" s="51" t="s">
        <v>391</v>
      </c>
    </row>
    <row r="4" spans="1:5" ht="12.75" customHeight="1">
      <c r="A4" s="67" t="s">
        <v>441</v>
      </c>
      <c r="B4" s="54"/>
      <c r="C4" s="54"/>
      <c r="D4" s="54"/>
      <c r="E4" s="54"/>
    </row>
    <row r="5" spans="1:9" ht="12.75">
      <c r="A5" s="53" t="s">
        <v>424</v>
      </c>
      <c r="B5" s="53" t="s">
        <v>541</v>
      </c>
      <c r="C5" s="53" t="s">
        <v>103</v>
      </c>
      <c r="D5" s="53" t="s">
        <v>221</v>
      </c>
      <c r="E5" s="53" t="s">
        <v>439</v>
      </c>
      <c r="F5" s="56">
        <v>0</v>
      </c>
      <c r="G5" s="56">
        <v>2000</v>
      </c>
      <c r="H5" s="56">
        <f>SUM(F5,G5)</f>
        <v>2000</v>
      </c>
      <c r="I5" s="5" t="s">
        <v>155</v>
      </c>
    </row>
    <row r="6" spans="1:8" ht="12.75" customHeight="1">
      <c r="A6" s="53" t="s">
        <v>422</v>
      </c>
      <c r="B6" s="53" t="s">
        <v>181</v>
      </c>
      <c r="C6" s="53" t="s">
        <v>103</v>
      </c>
      <c r="D6" s="53" t="s">
        <v>221</v>
      </c>
      <c r="E6" s="53" t="s">
        <v>439</v>
      </c>
      <c r="F6" s="56">
        <v>100</v>
      </c>
      <c r="G6" s="56">
        <v>3000</v>
      </c>
      <c r="H6" s="56">
        <f>SUM(F6,G6)</f>
        <v>3100</v>
      </c>
    </row>
    <row r="7" spans="1:8" ht="12.75" customHeight="1">
      <c r="A7" s="53"/>
      <c r="B7" s="54"/>
      <c r="C7" s="54"/>
      <c r="D7" s="54"/>
      <c r="E7" s="54"/>
      <c r="F7" s="72"/>
      <c r="G7" s="72"/>
      <c r="H7" s="56"/>
    </row>
    <row r="8" spans="1:8" ht="12.75" customHeight="1">
      <c r="A8" s="67" t="s">
        <v>326</v>
      </c>
      <c r="B8" s="54"/>
      <c r="C8" s="54"/>
      <c r="D8" s="54"/>
      <c r="E8" s="54"/>
      <c r="F8" s="72"/>
      <c r="G8" s="19"/>
      <c r="H8" s="56"/>
    </row>
    <row r="9" spans="1:9" ht="12.75" customHeight="1">
      <c r="A9" s="53" t="s">
        <v>288</v>
      </c>
      <c r="B9" s="53" t="s">
        <v>534</v>
      </c>
      <c r="C9" s="53" t="s">
        <v>103</v>
      </c>
      <c r="D9" s="53" t="s">
        <v>221</v>
      </c>
      <c r="E9" s="53" t="s">
        <v>439</v>
      </c>
      <c r="F9" s="56">
        <v>200</v>
      </c>
      <c r="G9" s="19">
        <v>0</v>
      </c>
      <c r="H9" s="56">
        <f>SUM(F9,G9)</f>
        <v>200</v>
      </c>
      <c r="I9" s="5" t="s">
        <v>349</v>
      </c>
    </row>
    <row r="10" spans="1:8" ht="12.75" customHeight="1">
      <c r="A10" s="53"/>
      <c r="B10" s="53"/>
      <c r="C10" s="53"/>
      <c r="D10" s="53"/>
      <c r="E10" s="53"/>
      <c r="F10" s="56"/>
      <c r="G10" s="19"/>
      <c r="H10" s="56"/>
    </row>
    <row r="11" spans="1:8" ht="12.75" customHeight="1">
      <c r="A11" s="67" t="s">
        <v>310</v>
      </c>
      <c r="B11" s="53"/>
      <c r="C11" s="53"/>
      <c r="D11" s="53"/>
      <c r="E11" s="53"/>
      <c r="F11" s="56"/>
      <c r="G11" s="19"/>
      <c r="H11" s="56"/>
    </row>
    <row r="12" spans="1:8" ht="12.75" customHeight="1">
      <c r="A12" s="53" t="s">
        <v>424</v>
      </c>
      <c r="B12" s="53" t="s">
        <v>541</v>
      </c>
      <c r="C12" s="53" t="s">
        <v>103</v>
      </c>
      <c r="D12" s="53" t="s">
        <v>221</v>
      </c>
      <c r="E12" s="53" t="s">
        <v>439</v>
      </c>
      <c r="F12" s="56">
        <v>0</v>
      </c>
      <c r="G12" s="19">
        <v>100</v>
      </c>
      <c r="H12" s="56">
        <f>SUM(F12,G12)</f>
        <v>100</v>
      </c>
    </row>
    <row r="13" spans="1:8" ht="12.75" customHeight="1">
      <c r="A13" s="53"/>
      <c r="B13" s="53"/>
      <c r="C13" s="53"/>
      <c r="D13" s="53"/>
      <c r="E13" s="53"/>
      <c r="F13" s="56"/>
      <c r="G13" s="19"/>
      <c r="H13" s="56"/>
    </row>
    <row r="14" spans="1:8" ht="18.75">
      <c r="A14" s="133" t="s">
        <v>575</v>
      </c>
      <c r="B14" s="133"/>
      <c r="C14" s="133"/>
      <c r="D14" s="133"/>
      <c r="E14" s="133"/>
      <c r="F14" s="56"/>
      <c r="G14" s="19"/>
      <c r="H14" s="56"/>
    </row>
    <row r="15" spans="1:8" ht="12.75" customHeight="1">
      <c r="A15" s="135"/>
      <c r="B15" s="135"/>
      <c r="C15" s="135"/>
      <c r="D15" s="135"/>
      <c r="E15" s="135"/>
      <c r="F15" s="56"/>
      <c r="G15" s="19"/>
      <c r="H15" s="56"/>
    </row>
    <row r="16" spans="1:8" ht="230.25" customHeight="1">
      <c r="A16" s="104" t="s">
        <v>99</v>
      </c>
      <c r="B16" s="104"/>
      <c r="C16" s="104"/>
      <c r="D16" s="104"/>
      <c r="E16" s="104"/>
      <c r="F16" s="56"/>
      <c r="G16" s="19"/>
      <c r="H16" s="56"/>
    </row>
    <row r="17" spans="1:8" ht="12.75" customHeight="1">
      <c r="A17" s="138"/>
      <c r="B17" s="138"/>
      <c r="C17" s="138"/>
      <c r="D17" s="138"/>
      <c r="E17" s="138"/>
      <c r="F17" s="56"/>
      <c r="G17" s="19"/>
      <c r="H17" s="56"/>
    </row>
  </sheetData>
  <sheetProtection/>
  <mergeCells count="6">
    <mergeCell ref="A1:E1"/>
    <mergeCell ref="A2:E2"/>
    <mergeCell ref="A14:E14"/>
    <mergeCell ref="A15:E15"/>
    <mergeCell ref="A16:E16"/>
    <mergeCell ref="A17:E17"/>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PageLayoutView="0" workbookViewId="0" topLeftCell="A1">
      <pane ySplit="3" topLeftCell="A4" activePane="bottomLeft" state="frozen"/>
      <selection pane="topLeft" activeCell="A1" sqref="A1"/>
      <selection pane="bottomLeft" activeCell="A1" sqref="A1:E1"/>
    </sheetView>
  </sheetViews>
  <sheetFormatPr defaultColWidth="17.140625" defaultRowHeight="12.75" customHeight="1"/>
  <cols>
    <col min="1" max="5" width="18.8515625" style="0" customWidth="1"/>
    <col min="6" max="6" width="11.57421875" style="0" customWidth="1"/>
    <col min="7" max="7" width="11.28125" style="0" customWidth="1"/>
    <col min="8" max="8" width="14.00390625" style="0" customWidth="1"/>
    <col min="9" max="9" width="12.7109375" style="0" customWidth="1"/>
    <col min="10" max="10" width="17.140625" style="0" hidden="1" customWidth="1"/>
    <col min="11" max="11" width="13.00390625" style="0" customWidth="1"/>
    <col min="12" max="12" width="16.28125" style="0" customWidth="1"/>
    <col min="13" max="13" width="17.140625" style="0" customWidth="1"/>
  </cols>
  <sheetData>
    <row r="1" spans="1:13" ht="22.5">
      <c r="A1" s="156" t="s">
        <v>116</v>
      </c>
      <c r="B1" s="156"/>
      <c r="C1" s="156"/>
      <c r="D1" s="156"/>
      <c r="E1" s="132"/>
      <c r="F1" s="49"/>
      <c r="G1" s="49"/>
      <c r="H1" s="49"/>
      <c r="I1" s="49"/>
      <c r="J1" s="49"/>
      <c r="K1" s="49"/>
      <c r="L1" s="49"/>
      <c r="M1" s="49"/>
    </row>
    <row r="2" spans="1:13" ht="15">
      <c r="A2" s="130" t="s">
        <v>105</v>
      </c>
      <c r="B2" s="130"/>
      <c r="C2" s="130"/>
      <c r="D2" s="130"/>
      <c r="E2" s="131"/>
      <c r="F2" s="57"/>
      <c r="G2" s="57"/>
      <c r="H2" s="57"/>
      <c r="I2" s="57"/>
      <c r="J2" s="57"/>
      <c r="K2" s="57"/>
      <c r="L2" s="57"/>
      <c r="M2" s="57"/>
    </row>
    <row r="3" spans="1:13" ht="30">
      <c r="A3" s="51" t="s">
        <v>551</v>
      </c>
      <c r="B3" s="51" t="s">
        <v>32</v>
      </c>
      <c r="C3" s="51" t="s">
        <v>403</v>
      </c>
      <c r="D3" s="51" t="s">
        <v>262</v>
      </c>
      <c r="E3" s="51" t="s">
        <v>546</v>
      </c>
      <c r="F3" s="51" t="s">
        <v>267</v>
      </c>
      <c r="G3" s="51" t="s">
        <v>219</v>
      </c>
      <c r="H3" s="51" t="s">
        <v>363</v>
      </c>
      <c r="I3" s="51" t="s">
        <v>300</v>
      </c>
      <c r="J3" s="50" t="s">
        <v>277</v>
      </c>
      <c r="K3" s="51" t="s">
        <v>246</v>
      </c>
      <c r="L3" s="51" t="s">
        <v>502</v>
      </c>
      <c r="M3" s="51" t="s">
        <v>391</v>
      </c>
    </row>
    <row r="4" spans="1:10" ht="12.75" customHeight="1" hidden="1">
      <c r="A4" s="60"/>
      <c r="B4" s="60"/>
      <c r="C4" s="60"/>
      <c r="D4" s="60"/>
      <c r="E4" s="60"/>
      <c r="F4" s="60"/>
      <c r="H4" s="60"/>
      <c r="J4" s="5">
        <f>K5</f>
        <v>4</v>
      </c>
    </row>
    <row r="5" spans="1:13" ht="12.75" customHeight="1">
      <c r="A5" s="61"/>
      <c r="B5" s="62"/>
      <c r="C5" s="62"/>
      <c r="D5" s="62"/>
      <c r="E5" s="62"/>
      <c r="F5" s="62"/>
      <c r="G5" s="45"/>
      <c r="H5" s="61"/>
      <c r="I5" s="45"/>
      <c r="J5" s="5">
        <f>J4</f>
        <v>4</v>
      </c>
      <c r="K5" s="70">
        <v>4</v>
      </c>
      <c r="L5" s="45"/>
      <c r="M5" s="45"/>
    </row>
    <row r="6" spans="1:13" ht="38.25">
      <c r="A6" s="53" t="s">
        <v>152</v>
      </c>
      <c r="B6" s="53" t="s">
        <v>541</v>
      </c>
      <c r="C6" s="53" t="s">
        <v>103</v>
      </c>
      <c r="D6" s="53" t="s">
        <v>221</v>
      </c>
      <c r="E6" s="53" t="s">
        <v>439</v>
      </c>
      <c r="F6" s="56">
        <v>150</v>
      </c>
      <c r="G6" s="56">
        <v>150</v>
      </c>
      <c r="H6" s="56">
        <v>50</v>
      </c>
      <c r="I6" s="56">
        <v>50</v>
      </c>
      <c r="J6" s="5">
        <f>J5</f>
        <v>4</v>
      </c>
      <c r="K6" s="45"/>
      <c r="L6" s="68">
        <f>SUM(F6,G6,(PRODUCT(J6,H6)),(PRODUCT(J6,I6)))</f>
        <v>700</v>
      </c>
      <c r="M6" s="5" t="s">
        <v>84</v>
      </c>
    </row>
    <row r="7" spans="1:12" ht="12.75" customHeight="1">
      <c r="A7" s="53" t="s">
        <v>284</v>
      </c>
      <c r="B7" s="53" t="s">
        <v>181</v>
      </c>
      <c r="C7" s="53" t="s">
        <v>103</v>
      </c>
      <c r="D7" s="53" t="s">
        <v>221</v>
      </c>
      <c r="E7" s="53" t="s">
        <v>439</v>
      </c>
      <c r="F7" s="56">
        <v>200</v>
      </c>
      <c r="G7" s="56">
        <v>0</v>
      </c>
      <c r="H7" s="56">
        <v>75</v>
      </c>
      <c r="I7" s="56">
        <v>0</v>
      </c>
      <c r="J7" s="5">
        <f>J6</f>
        <v>4</v>
      </c>
      <c r="K7" s="45"/>
      <c r="L7" s="68">
        <f>SUM(F7,G7,(PRODUCT(J7,H7)),(PRODUCT(J7,I7)))</f>
        <v>500</v>
      </c>
    </row>
    <row r="8" spans="1:12" ht="12.75" customHeight="1">
      <c r="A8" s="53"/>
      <c r="B8" s="54"/>
      <c r="C8" s="54"/>
      <c r="D8" s="54"/>
      <c r="E8" s="54"/>
      <c r="F8" s="72">
        <v>0</v>
      </c>
      <c r="G8" s="66">
        <v>0</v>
      </c>
      <c r="H8" s="56">
        <v>0</v>
      </c>
      <c r="I8" s="56">
        <v>0</v>
      </c>
      <c r="J8" s="5">
        <f>J7</f>
        <v>4</v>
      </c>
      <c r="K8" s="45"/>
      <c r="L8" s="68">
        <f>SUM(F8,G8,(PRODUCT(J8,H8)),(PRODUCT(J8,I8)))</f>
        <v>0</v>
      </c>
    </row>
    <row r="9" spans="1:12" ht="12.75" customHeight="1">
      <c r="A9" s="53"/>
      <c r="B9" s="53"/>
      <c r="C9" s="53"/>
      <c r="D9" s="53"/>
      <c r="E9" s="53"/>
      <c r="F9" s="56">
        <v>0</v>
      </c>
      <c r="G9" s="56">
        <v>0</v>
      </c>
      <c r="H9" s="56">
        <v>0</v>
      </c>
      <c r="I9" s="56">
        <v>0</v>
      </c>
      <c r="J9" s="5">
        <f>J8</f>
        <v>4</v>
      </c>
      <c r="K9" s="45"/>
      <c r="L9" s="68">
        <f>SUM(F9,G9,(PRODUCT(J9,H9)),(PRODUCT(J9,I9)))</f>
        <v>0</v>
      </c>
    </row>
    <row r="10" spans="1:13" ht="18.75">
      <c r="A10" s="133" t="s">
        <v>576</v>
      </c>
      <c r="B10" s="133"/>
      <c r="C10" s="133"/>
      <c r="D10" s="133"/>
      <c r="E10" s="133"/>
      <c r="F10" s="56"/>
      <c r="G10" s="56"/>
      <c r="H10" s="56"/>
      <c r="I10" s="56"/>
      <c r="J10" s="5"/>
      <c r="K10" s="5"/>
      <c r="L10" s="5"/>
      <c r="M10" s="5"/>
    </row>
    <row r="11" spans="1:13" ht="12.75" customHeight="1">
      <c r="A11" s="135"/>
      <c r="B11" s="135"/>
      <c r="C11" s="135"/>
      <c r="D11" s="135"/>
      <c r="E11" s="135"/>
      <c r="F11" s="56"/>
      <c r="G11" s="56"/>
      <c r="H11" s="56"/>
      <c r="I11" s="56"/>
      <c r="J11" s="5"/>
      <c r="K11" s="5"/>
      <c r="L11" s="5"/>
      <c r="M11" s="5"/>
    </row>
    <row r="12" spans="1:13" ht="174.75" customHeight="1">
      <c r="A12" s="104" t="s">
        <v>508</v>
      </c>
      <c r="B12" s="104"/>
      <c r="C12" s="104"/>
      <c r="D12" s="104"/>
      <c r="E12" s="104"/>
      <c r="F12" s="56"/>
      <c r="G12" s="56"/>
      <c r="H12" s="56"/>
      <c r="I12" s="56"/>
      <c r="J12" s="5"/>
      <c r="K12" s="5"/>
      <c r="L12" s="5"/>
      <c r="M12" s="5"/>
    </row>
    <row r="13" spans="1:13" ht="12.75" customHeight="1">
      <c r="A13" s="138"/>
      <c r="B13" s="138"/>
      <c r="C13" s="138"/>
      <c r="D13" s="138"/>
      <c r="E13" s="138"/>
      <c r="F13" s="56"/>
      <c r="G13" s="56"/>
      <c r="H13" s="56"/>
      <c r="I13" s="56"/>
      <c r="J13" s="5"/>
      <c r="K13" s="5"/>
      <c r="L13" s="5"/>
      <c r="M13" s="5"/>
    </row>
  </sheetData>
  <sheetProtection/>
  <mergeCells count="6">
    <mergeCell ref="A1:E1"/>
    <mergeCell ref="A2:E2"/>
    <mergeCell ref="A10:E10"/>
    <mergeCell ref="A11:E11"/>
    <mergeCell ref="A12:E12"/>
    <mergeCell ref="A13:E13"/>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R13"/>
  <sheetViews>
    <sheetView zoomScalePageLayoutView="0" workbookViewId="0" topLeftCell="A1">
      <pane ySplit="3" topLeftCell="A4" activePane="bottomLeft" state="frozen"/>
      <selection pane="topLeft" activeCell="A1" sqref="A1"/>
      <selection pane="bottomLeft" activeCell="A1" sqref="A1:E1"/>
    </sheetView>
  </sheetViews>
  <sheetFormatPr defaultColWidth="17.140625" defaultRowHeight="12.75" customHeight="1"/>
  <cols>
    <col min="1" max="1" width="16.28125" style="0" customWidth="1"/>
    <col min="2" max="2" width="19.421875" style="0" customWidth="1"/>
    <col min="3" max="3" width="13.140625" style="0" customWidth="1"/>
    <col min="4" max="4" width="26.421875" style="0" customWidth="1"/>
    <col min="5" max="5" width="16.7109375" style="0" customWidth="1"/>
    <col min="6" max="6" width="17.140625" style="0" hidden="1" customWidth="1"/>
    <col min="7" max="7" width="11.28125" style="0" customWidth="1"/>
    <col min="8" max="8" width="12.7109375" style="0" customWidth="1"/>
    <col min="9" max="9" width="13.00390625" style="0" customWidth="1"/>
    <col min="10" max="10" width="16.28125" style="0" customWidth="1"/>
    <col min="11" max="11" width="17.140625" style="0" hidden="1" customWidth="1"/>
    <col min="12" max="13" width="17.140625" style="0" customWidth="1"/>
    <col min="14" max="14" width="17.140625" style="0" hidden="1" customWidth="1"/>
    <col min="15" max="18" width="17.140625" style="0" customWidth="1"/>
  </cols>
  <sheetData>
    <row r="1" spans="1:18" ht="23.25">
      <c r="A1" s="96" t="s">
        <v>74</v>
      </c>
      <c r="B1" s="129"/>
      <c r="C1" s="129"/>
      <c r="D1" s="129"/>
      <c r="E1" s="97"/>
      <c r="F1" s="49"/>
      <c r="G1" s="49"/>
      <c r="H1" s="49"/>
      <c r="I1" s="49"/>
      <c r="J1" s="49"/>
      <c r="K1" s="49"/>
      <c r="L1" s="49"/>
      <c r="M1" s="49"/>
      <c r="N1" s="49"/>
      <c r="O1" s="49"/>
      <c r="P1" s="49"/>
      <c r="Q1" s="49"/>
      <c r="R1" s="49"/>
    </row>
    <row r="2" spans="1:18" ht="15">
      <c r="A2" s="130" t="s">
        <v>342</v>
      </c>
      <c r="B2" s="130"/>
      <c r="C2" s="130"/>
      <c r="D2" s="130"/>
      <c r="E2" s="131"/>
      <c r="F2" s="57"/>
      <c r="G2" s="57"/>
      <c r="H2" s="57"/>
      <c r="I2" s="57"/>
      <c r="J2" s="57"/>
      <c r="K2" s="57"/>
      <c r="L2" s="57"/>
      <c r="M2" s="57"/>
      <c r="N2" s="57"/>
      <c r="O2" s="57"/>
      <c r="P2" s="57"/>
      <c r="Q2" s="57"/>
      <c r="R2" s="57"/>
    </row>
    <row r="3" spans="1:18" ht="42.75">
      <c r="A3" s="51" t="s">
        <v>551</v>
      </c>
      <c r="B3" s="51" t="s">
        <v>32</v>
      </c>
      <c r="C3" s="51" t="s">
        <v>403</v>
      </c>
      <c r="D3" s="51" t="s">
        <v>262</v>
      </c>
      <c r="E3" s="51" t="s">
        <v>546</v>
      </c>
      <c r="F3" s="51" t="s">
        <v>396</v>
      </c>
      <c r="G3" s="51" t="s">
        <v>251</v>
      </c>
      <c r="H3" s="51" t="s">
        <v>518</v>
      </c>
      <c r="I3" s="51" t="s">
        <v>492</v>
      </c>
      <c r="J3" s="51" t="s">
        <v>157</v>
      </c>
      <c r="K3" s="51" t="s">
        <v>293</v>
      </c>
      <c r="L3" s="51" t="s">
        <v>448</v>
      </c>
      <c r="M3" s="51" t="s">
        <v>249</v>
      </c>
      <c r="N3" s="51" t="s">
        <v>293</v>
      </c>
      <c r="O3" s="51" t="s">
        <v>448</v>
      </c>
      <c r="P3" s="51" t="s">
        <v>383</v>
      </c>
      <c r="Q3" s="51" t="s">
        <v>227</v>
      </c>
      <c r="R3" s="51" t="s">
        <v>391</v>
      </c>
    </row>
    <row r="4" spans="1:14" ht="12.75" customHeight="1" hidden="1">
      <c r="A4" s="60"/>
      <c r="B4" s="60"/>
      <c r="C4" s="60"/>
      <c r="D4" s="60"/>
      <c r="E4" s="60"/>
      <c r="F4" s="60">
        <f>G5</f>
        <v>50</v>
      </c>
      <c r="G4" s="60"/>
      <c r="K4" s="5">
        <f>L5</f>
        <v>50</v>
      </c>
      <c r="N4" s="5">
        <f>O5</f>
        <v>100</v>
      </c>
    </row>
    <row r="5" spans="1:17" ht="12.75" customHeight="1">
      <c r="A5" s="53"/>
      <c r="B5" s="54"/>
      <c r="C5" s="54"/>
      <c r="D5" s="54"/>
      <c r="E5" s="54"/>
      <c r="F5" s="54">
        <f>F4</f>
        <v>50</v>
      </c>
      <c r="G5" s="70">
        <v>50</v>
      </c>
      <c r="K5" s="5">
        <f>K4</f>
        <v>50</v>
      </c>
      <c r="L5" s="20">
        <v>50</v>
      </c>
      <c r="N5" s="5">
        <f>N4</f>
        <v>100</v>
      </c>
      <c r="O5" s="20">
        <v>100</v>
      </c>
      <c r="Q5" s="68"/>
    </row>
    <row r="6" spans="1:17" ht="12.75" customHeight="1">
      <c r="A6" s="53" t="s">
        <v>373</v>
      </c>
      <c r="B6" s="53" t="s">
        <v>541</v>
      </c>
      <c r="C6" s="53" t="s">
        <v>103</v>
      </c>
      <c r="D6" s="53" t="s">
        <v>221</v>
      </c>
      <c r="E6" s="53" t="s">
        <v>439</v>
      </c>
      <c r="F6" s="54">
        <f>F5</f>
        <v>50</v>
      </c>
      <c r="G6" s="53"/>
      <c r="H6" s="56">
        <v>3</v>
      </c>
      <c r="I6" s="19">
        <v>2</v>
      </c>
      <c r="J6" s="19">
        <v>2</v>
      </c>
      <c r="K6" s="5">
        <f>K5</f>
        <v>50</v>
      </c>
      <c r="M6" s="19">
        <v>2</v>
      </c>
      <c r="N6" s="5">
        <f>N5</f>
        <v>100</v>
      </c>
      <c r="P6" s="19">
        <v>0.5</v>
      </c>
      <c r="Q6" s="64">
        <f>SUM((PRODUCT(G6,H6)),PRODUCT(I6,F6),PRODUCT(F6,J6),PRODUCT(K6,M6),PRODUCT(N6,P6))</f>
        <v>353</v>
      </c>
    </row>
    <row r="7" spans="1:17" ht="12.75" customHeight="1">
      <c r="A7" s="53" t="s">
        <v>315</v>
      </c>
      <c r="B7" s="53" t="s">
        <v>181</v>
      </c>
      <c r="C7" s="53" t="s">
        <v>103</v>
      </c>
      <c r="D7" s="53" t="s">
        <v>221</v>
      </c>
      <c r="E7" s="53" t="s">
        <v>439</v>
      </c>
      <c r="F7" s="54">
        <f>F6</f>
        <v>50</v>
      </c>
      <c r="G7" s="53"/>
      <c r="H7" s="56">
        <v>2.5</v>
      </c>
      <c r="I7" s="19">
        <v>1.5</v>
      </c>
      <c r="J7" s="19">
        <v>2</v>
      </c>
      <c r="K7" s="5">
        <f>K6</f>
        <v>50</v>
      </c>
      <c r="M7" s="19">
        <v>0</v>
      </c>
      <c r="N7" s="5">
        <f>N6</f>
        <v>100</v>
      </c>
      <c r="P7" s="19">
        <v>0.5</v>
      </c>
      <c r="Q7" s="64">
        <f>SUM((PRODUCT(G7,H7)),PRODUCT(I7,F7),PRODUCT(F7,J7),PRODUCT(K7,M7),PRODUCT(N7,P7))</f>
        <v>227.5</v>
      </c>
    </row>
    <row r="8" spans="1:17" ht="12.75" customHeight="1">
      <c r="A8" s="53"/>
      <c r="B8" s="54"/>
      <c r="C8" s="54"/>
      <c r="D8" s="54"/>
      <c r="E8" s="54"/>
      <c r="F8" s="54">
        <f>F7</f>
        <v>50</v>
      </c>
      <c r="G8" s="54"/>
      <c r="H8" s="56">
        <v>0</v>
      </c>
      <c r="I8" s="19">
        <v>0</v>
      </c>
      <c r="J8" s="19">
        <v>0</v>
      </c>
      <c r="K8" s="5">
        <f>K7</f>
        <v>50</v>
      </c>
      <c r="M8" s="19">
        <v>0</v>
      </c>
      <c r="N8" s="5">
        <f>N7</f>
        <v>100</v>
      </c>
      <c r="P8" s="19">
        <v>0</v>
      </c>
      <c r="Q8" s="64">
        <f>SUM((PRODUCT(G8,H8)),PRODUCT(I8,F8),PRODUCT(F8,J8),PRODUCT(K8,M8),PRODUCT(N8,P8))</f>
        <v>0</v>
      </c>
    </row>
    <row r="9" spans="1:17" ht="12.75" customHeight="1">
      <c r="A9" s="53"/>
      <c r="B9" s="53"/>
      <c r="C9" s="53"/>
      <c r="D9" s="53"/>
      <c r="E9" s="53"/>
      <c r="F9" s="54">
        <f>F8</f>
        <v>50</v>
      </c>
      <c r="G9" s="53"/>
      <c r="H9" s="56">
        <v>0</v>
      </c>
      <c r="I9" s="19">
        <v>0</v>
      </c>
      <c r="J9" s="19">
        <v>0</v>
      </c>
      <c r="K9" s="5">
        <f>K8</f>
        <v>50</v>
      </c>
      <c r="M9" s="19">
        <v>0</v>
      </c>
      <c r="N9" s="5">
        <f>N8</f>
        <v>100</v>
      </c>
      <c r="P9" s="19">
        <v>0.5</v>
      </c>
      <c r="Q9" s="64">
        <f>SUM((PRODUCT(G9,H9)),PRODUCT(I9,F9),PRODUCT(F9,J9),PRODUCT(K9,M9),PRODUCT(N9,P9))</f>
        <v>50</v>
      </c>
    </row>
    <row r="10" spans="1:18" ht="18.75">
      <c r="A10" s="133" t="s">
        <v>577</v>
      </c>
      <c r="B10" s="133"/>
      <c r="C10" s="133"/>
      <c r="D10" s="133"/>
      <c r="E10" s="133"/>
      <c r="F10" s="54"/>
      <c r="G10" s="53"/>
      <c r="H10" s="56"/>
      <c r="I10" s="19"/>
      <c r="J10" s="19"/>
      <c r="K10" s="5"/>
      <c r="L10" s="5"/>
      <c r="M10" s="19"/>
      <c r="N10" s="5"/>
      <c r="O10" s="5"/>
      <c r="P10" s="19"/>
      <c r="Q10" s="19"/>
      <c r="R10" s="5"/>
    </row>
    <row r="11" spans="1:18" ht="12.75" customHeight="1">
      <c r="A11" s="135"/>
      <c r="B11" s="135"/>
      <c r="C11" s="135"/>
      <c r="D11" s="135"/>
      <c r="E11" s="135"/>
      <c r="F11" s="54"/>
      <c r="G11" s="53"/>
      <c r="H11" s="56"/>
      <c r="I11" s="19"/>
      <c r="J11" s="19"/>
      <c r="K11" s="5"/>
      <c r="L11" s="5"/>
      <c r="M11" s="19"/>
      <c r="N11" s="5"/>
      <c r="O11" s="5"/>
      <c r="P11" s="19"/>
      <c r="Q11" s="19"/>
      <c r="R11" s="5"/>
    </row>
    <row r="12" spans="1:18" ht="301.5" customHeight="1">
      <c r="A12" s="104" t="s">
        <v>423</v>
      </c>
      <c r="B12" s="104"/>
      <c r="C12" s="104"/>
      <c r="D12" s="104"/>
      <c r="E12" s="104"/>
      <c r="F12" s="54"/>
      <c r="G12" s="53"/>
      <c r="H12" s="56"/>
      <c r="I12" s="19"/>
      <c r="J12" s="19"/>
      <c r="K12" s="5"/>
      <c r="L12" s="5"/>
      <c r="M12" s="19"/>
      <c r="N12" s="5"/>
      <c r="O12" s="5"/>
      <c r="P12" s="19"/>
      <c r="Q12" s="19"/>
      <c r="R12" s="5"/>
    </row>
    <row r="13" spans="1:18" ht="12.75" customHeight="1">
      <c r="A13" s="138"/>
      <c r="B13" s="138"/>
      <c r="C13" s="138"/>
      <c r="D13" s="138"/>
      <c r="E13" s="138"/>
      <c r="F13" s="54"/>
      <c r="G13" s="53"/>
      <c r="H13" s="56"/>
      <c r="I13" s="19"/>
      <c r="J13" s="19"/>
      <c r="K13" s="5"/>
      <c r="L13" s="5"/>
      <c r="M13" s="19"/>
      <c r="N13" s="5"/>
      <c r="O13" s="5"/>
      <c r="P13" s="19"/>
      <c r="Q13" s="19"/>
      <c r="R13" s="5"/>
    </row>
  </sheetData>
  <sheetProtection/>
  <mergeCells count="6">
    <mergeCell ref="A1:E1"/>
    <mergeCell ref="A2:E2"/>
    <mergeCell ref="A10:E10"/>
    <mergeCell ref="A11:E11"/>
    <mergeCell ref="A12:E12"/>
    <mergeCell ref="A13:E13"/>
  </mergeCells>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J16"/>
  <sheetViews>
    <sheetView zoomScalePageLayoutView="0" workbookViewId="0" topLeftCell="A1">
      <pane ySplit="3" topLeftCell="A4" activePane="bottomLeft" state="frozen"/>
      <selection pane="topLeft" activeCell="A1" sqref="A1"/>
      <selection pane="bottomLeft" activeCell="A1" sqref="A1:E1"/>
    </sheetView>
  </sheetViews>
  <sheetFormatPr defaultColWidth="17.140625" defaultRowHeight="12.75" customHeight="1"/>
  <cols>
    <col min="1" max="1" width="16.28125" style="0" customWidth="1"/>
    <col min="2" max="2" width="19.421875" style="0" customWidth="1"/>
    <col min="3" max="3" width="13.140625" style="0" customWidth="1"/>
    <col min="4" max="4" width="26.421875" style="0" customWidth="1"/>
    <col min="5" max="5" width="26.28125" style="0" customWidth="1"/>
    <col min="6" max="6" width="9.140625" style="0" customWidth="1"/>
    <col min="7" max="7" width="12.7109375" style="0" customWidth="1"/>
    <col min="8" max="8" width="20.7109375" style="0" customWidth="1"/>
    <col min="9" max="10" width="17.140625" style="0" customWidth="1"/>
  </cols>
  <sheetData>
    <row r="1" spans="1:10" ht="23.25">
      <c r="A1" s="96" t="s">
        <v>437</v>
      </c>
      <c r="B1" s="129"/>
      <c r="C1" s="129"/>
      <c r="D1" s="129"/>
      <c r="E1" s="97"/>
      <c r="F1" s="49"/>
      <c r="G1" s="49"/>
      <c r="H1" s="49"/>
      <c r="I1" s="49"/>
      <c r="J1" s="49"/>
    </row>
    <row r="2" spans="1:10" ht="15">
      <c r="A2" s="130" t="s">
        <v>462</v>
      </c>
      <c r="B2" s="130"/>
      <c r="C2" s="130"/>
      <c r="D2" s="130"/>
      <c r="E2" s="131"/>
      <c r="F2" s="57"/>
      <c r="G2" s="57"/>
      <c r="H2" s="57"/>
      <c r="I2" s="57"/>
      <c r="J2" s="57"/>
    </row>
    <row r="3" spans="1:10" ht="28.5">
      <c r="A3" s="51" t="s">
        <v>551</v>
      </c>
      <c r="B3" s="51" t="s">
        <v>32</v>
      </c>
      <c r="C3" s="51" t="s">
        <v>403</v>
      </c>
      <c r="D3" s="51" t="s">
        <v>262</v>
      </c>
      <c r="E3" s="51" t="s">
        <v>546</v>
      </c>
      <c r="F3" s="51" t="s">
        <v>519</v>
      </c>
      <c r="G3" s="51" t="s">
        <v>522</v>
      </c>
      <c r="H3" s="51" t="s">
        <v>407</v>
      </c>
      <c r="I3" s="51" t="s">
        <v>227</v>
      </c>
      <c r="J3" s="51" t="s">
        <v>391</v>
      </c>
    </row>
    <row r="4" spans="1:6" ht="12.75" customHeight="1" hidden="1">
      <c r="A4" s="60"/>
      <c r="B4" s="60"/>
      <c r="C4" s="60"/>
      <c r="D4" s="60"/>
      <c r="E4" s="60"/>
      <c r="F4" s="60"/>
    </row>
    <row r="5" spans="1:6" ht="12.75" customHeight="1">
      <c r="A5" s="67" t="s">
        <v>375</v>
      </c>
      <c r="B5" s="54"/>
      <c r="C5" s="54"/>
      <c r="D5" s="54"/>
      <c r="E5" s="54"/>
      <c r="F5" s="53"/>
    </row>
    <row r="6" spans="1:9" ht="12.75" customHeight="1">
      <c r="A6" s="53" t="s">
        <v>119</v>
      </c>
      <c r="B6" s="53" t="s">
        <v>541</v>
      </c>
      <c r="C6" s="53" t="s">
        <v>103</v>
      </c>
      <c r="D6" s="53" t="s">
        <v>221</v>
      </c>
      <c r="E6" s="53" t="s">
        <v>439</v>
      </c>
      <c r="F6" s="53">
        <v>100</v>
      </c>
      <c r="G6" s="56">
        <v>3</v>
      </c>
      <c r="H6" s="5" t="s">
        <v>322</v>
      </c>
      <c r="I6" s="64">
        <f>PRODUCT(F6,G6)</f>
        <v>300</v>
      </c>
    </row>
    <row r="7" spans="1:9" ht="12.75" customHeight="1">
      <c r="A7" s="53" t="s">
        <v>119</v>
      </c>
      <c r="B7" s="53" t="s">
        <v>541</v>
      </c>
      <c r="C7" s="53" t="s">
        <v>103</v>
      </c>
      <c r="D7" s="53" t="s">
        <v>221</v>
      </c>
      <c r="E7" s="53" t="s">
        <v>439</v>
      </c>
      <c r="F7" s="53">
        <v>100</v>
      </c>
      <c r="G7" s="56">
        <v>2.5</v>
      </c>
      <c r="H7" s="5" t="s">
        <v>442</v>
      </c>
      <c r="I7" s="64">
        <f>PRODUCT(F7,G7)</f>
        <v>250</v>
      </c>
    </row>
    <row r="8" spans="1:9" ht="12.75" customHeight="1">
      <c r="A8" s="53"/>
      <c r="B8" s="54"/>
      <c r="C8" s="54"/>
      <c r="D8" s="54"/>
      <c r="E8" s="54"/>
      <c r="F8" s="54"/>
      <c r="G8" s="56"/>
      <c r="I8" s="64"/>
    </row>
    <row r="9" spans="1:9" ht="12.75" customHeight="1">
      <c r="A9" s="67" t="s">
        <v>14</v>
      </c>
      <c r="B9" s="54"/>
      <c r="C9" s="54"/>
      <c r="D9" s="54"/>
      <c r="E9" s="54"/>
      <c r="F9" s="54"/>
      <c r="G9" s="56"/>
      <c r="I9" s="64">
        <f>PRODUCT(F9,G9)</f>
        <v>0</v>
      </c>
    </row>
    <row r="10" spans="1:10" ht="25.5">
      <c r="A10" s="53" t="s">
        <v>524</v>
      </c>
      <c r="B10" s="53"/>
      <c r="C10" s="53"/>
      <c r="D10" s="53"/>
      <c r="E10" s="53" t="s">
        <v>439</v>
      </c>
      <c r="F10" s="53">
        <v>4</v>
      </c>
      <c r="G10" s="56">
        <v>60</v>
      </c>
      <c r="H10" s="5" t="s">
        <v>71</v>
      </c>
      <c r="I10" s="64">
        <f>PRODUCT(F10,G10)</f>
        <v>240</v>
      </c>
      <c r="J10" s="5" t="s">
        <v>173</v>
      </c>
    </row>
    <row r="11" spans="1:9" ht="25.5">
      <c r="A11" s="53" t="s">
        <v>524</v>
      </c>
      <c r="B11" s="53"/>
      <c r="C11" s="53"/>
      <c r="D11" s="53"/>
      <c r="E11" s="53" t="s">
        <v>439</v>
      </c>
      <c r="F11" s="53">
        <v>4</v>
      </c>
      <c r="G11" s="56">
        <v>80</v>
      </c>
      <c r="H11" s="5" t="s">
        <v>85</v>
      </c>
      <c r="I11" s="64">
        <f>PRODUCT(F11,G11)</f>
        <v>320</v>
      </c>
    </row>
    <row r="12" spans="1:9" ht="12.75" customHeight="1">
      <c r="A12" s="53"/>
      <c r="B12" s="53"/>
      <c r="C12" s="53"/>
      <c r="D12" s="53"/>
      <c r="E12" s="53"/>
      <c r="F12" s="53"/>
      <c r="G12" s="56"/>
      <c r="I12" s="64">
        <f>PRODUCT(F12,G12)</f>
        <v>0</v>
      </c>
    </row>
    <row r="13" spans="1:10" ht="18.75">
      <c r="A13" s="133" t="s">
        <v>578</v>
      </c>
      <c r="B13" s="133"/>
      <c r="C13" s="133"/>
      <c r="D13" s="133"/>
      <c r="E13" s="133"/>
      <c r="F13" s="53"/>
      <c r="G13" s="56"/>
      <c r="H13" s="5"/>
      <c r="I13" s="19"/>
      <c r="J13" s="5"/>
    </row>
    <row r="14" spans="1:10" ht="12.75" customHeight="1">
      <c r="A14" s="135"/>
      <c r="B14" s="135"/>
      <c r="C14" s="135"/>
      <c r="D14" s="135"/>
      <c r="E14" s="135"/>
      <c r="F14" s="53"/>
      <c r="G14" s="56"/>
      <c r="H14" s="5"/>
      <c r="I14" s="19"/>
      <c r="J14" s="5"/>
    </row>
    <row r="15" spans="1:10" ht="178.5" customHeight="1">
      <c r="A15" s="144" t="s">
        <v>395</v>
      </c>
      <c r="B15" s="144"/>
      <c r="C15" s="144"/>
      <c r="D15" s="144"/>
      <c r="E15" s="144"/>
      <c r="F15" s="53"/>
      <c r="G15" s="56"/>
      <c r="H15" s="5"/>
      <c r="I15" s="19"/>
      <c r="J15" s="5"/>
    </row>
    <row r="16" spans="1:10" ht="12.75" customHeight="1">
      <c r="A16" s="138"/>
      <c r="B16" s="138"/>
      <c r="C16" s="138"/>
      <c r="D16" s="138"/>
      <c r="E16" s="138"/>
      <c r="F16" s="53"/>
      <c r="G16" s="56"/>
      <c r="H16" s="5"/>
      <c r="I16" s="19"/>
      <c r="J16" s="5"/>
    </row>
  </sheetData>
  <sheetProtection/>
  <mergeCells count="6">
    <mergeCell ref="A1:E1"/>
    <mergeCell ref="A2:E2"/>
    <mergeCell ref="A13:E13"/>
    <mergeCell ref="A14:E14"/>
    <mergeCell ref="A15:E15"/>
    <mergeCell ref="A16:E16"/>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T30"/>
  <sheetViews>
    <sheetView zoomScalePageLayoutView="0" workbookViewId="0" topLeftCell="A1">
      <pane ySplit="3" topLeftCell="A10" activePane="bottomLeft" state="frozen"/>
      <selection pane="topLeft" activeCell="A1" sqref="A1"/>
      <selection pane="bottomLeft" activeCell="A1" sqref="A1:D1"/>
    </sheetView>
  </sheetViews>
  <sheetFormatPr defaultColWidth="17.140625" defaultRowHeight="12.75" customHeight="1"/>
  <cols>
    <col min="1" max="1" width="26.8515625" style="0" customWidth="1"/>
    <col min="2" max="2" width="20.28125" style="0" customWidth="1"/>
    <col min="3" max="3" width="17.140625" style="0" customWidth="1"/>
    <col min="4" max="4" width="37.28125" style="0" customWidth="1"/>
    <col min="5" max="20" width="17.140625" style="0" customWidth="1"/>
  </cols>
  <sheetData>
    <row r="1" spans="1:20" ht="22.5">
      <c r="A1" s="126" t="s">
        <v>145</v>
      </c>
      <c r="B1" s="126"/>
      <c r="C1" s="126"/>
      <c r="D1" s="126"/>
      <c r="E1" s="1"/>
      <c r="F1" s="1"/>
      <c r="G1" s="1"/>
      <c r="H1" s="1"/>
      <c r="I1" s="1"/>
      <c r="J1" s="1"/>
      <c r="K1" s="1"/>
      <c r="L1" s="1"/>
      <c r="M1" s="1"/>
      <c r="N1" s="1"/>
      <c r="O1" s="1"/>
      <c r="P1" s="1"/>
      <c r="Q1" s="1"/>
      <c r="R1" s="1"/>
      <c r="S1" s="1"/>
      <c r="T1" s="1"/>
    </row>
    <row r="2" spans="1:20" ht="15">
      <c r="A2" s="127" t="s">
        <v>467</v>
      </c>
      <c r="B2" s="127"/>
      <c r="C2" s="127"/>
      <c r="D2" s="127"/>
      <c r="E2" s="47"/>
      <c r="F2" s="47"/>
      <c r="G2" s="47"/>
      <c r="H2" s="47"/>
      <c r="I2" s="47"/>
      <c r="J2" s="47"/>
      <c r="K2" s="47"/>
      <c r="L2" s="47"/>
      <c r="M2" s="47"/>
      <c r="N2" s="47"/>
      <c r="O2" s="47"/>
      <c r="P2" s="47"/>
      <c r="Q2" s="47"/>
      <c r="R2" s="47"/>
      <c r="S2" s="47"/>
      <c r="T2" s="47"/>
    </row>
    <row r="3" spans="1:20" ht="14.25">
      <c r="A3" s="48"/>
      <c r="B3" s="48" t="s">
        <v>526</v>
      </c>
      <c r="C3" s="48" t="s">
        <v>405</v>
      </c>
      <c r="D3" s="48" t="s">
        <v>391</v>
      </c>
      <c r="E3" s="48"/>
      <c r="F3" s="48"/>
      <c r="G3" s="48"/>
      <c r="H3" s="48"/>
      <c r="I3" s="48"/>
      <c r="J3" s="48"/>
      <c r="K3" s="48"/>
      <c r="L3" s="48"/>
      <c r="M3" s="48"/>
      <c r="N3" s="48"/>
      <c r="O3" s="48"/>
      <c r="P3" s="48"/>
      <c r="Q3" s="48"/>
      <c r="R3" s="48"/>
      <c r="S3" s="48"/>
      <c r="T3" s="48"/>
    </row>
    <row r="4" spans="1:4" ht="12.75">
      <c r="A4" s="4" t="s">
        <v>192</v>
      </c>
      <c r="B4" s="5" t="s">
        <v>476</v>
      </c>
      <c r="C4" s="5" t="s">
        <v>35</v>
      </c>
      <c r="D4" s="5" t="s">
        <v>329</v>
      </c>
    </row>
    <row r="5" spans="1:2" ht="12.75">
      <c r="A5" s="4" t="s">
        <v>189</v>
      </c>
      <c r="B5" s="5" t="s">
        <v>476</v>
      </c>
    </row>
    <row r="6" spans="1:4" ht="25.5">
      <c r="A6" s="4" t="s">
        <v>386</v>
      </c>
      <c r="B6" s="5" t="s">
        <v>425</v>
      </c>
      <c r="C6" s="5" t="s">
        <v>66</v>
      </c>
      <c r="D6" s="5" t="s">
        <v>53</v>
      </c>
    </row>
    <row r="7" spans="1:3" ht="12.75" customHeight="1">
      <c r="A7" s="4" t="s">
        <v>386</v>
      </c>
      <c r="B7" s="5" t="s">
        <v>380</v>
      </c>
      <c r="C7" s="5" t="s">
        <v>94</v>
      </c>
    </row>
    <row r="8" spans="1:3" ht="12.75" customHeight="1">
      <c r="A8" s="4" t="s">
        <v>111</v>
      </c>
      <c r="B8" s="5" t="s">
        <v>499</v>
      </c>
      <c r="C8" s="5" t="s">
        <v>555</v>
      </c>
    </row>
    <row r="9" spans="1:3" ht="12.75">
      <c r="A9" s="4" t="s">
        <v>114</v>
      </c>
      <c r="B9" s="5" t="s">
        <v>548</v>
      </c>
      <c r="C9" s="5" t="s">
        <v>355</v>
      </c>
    </row>
    <row r="10" spans="1:3" ht="25.5">
      <c r="A10" s="4" t="s">
        <v>65</v>
      </c>
      <c r="B10" s="5" t="s">
        <v>516</v>
      </c>
      <c r="C10" s="5" t="s">
        <v>303</v>
      </c>
    </row>
    <row r="11" spans="1:4" ht="12.75">
      <c r="A11" s="4" t="s">
        <v>285</v>
      </c>
      <c r="B11" s="5" t="s">
        <v>35</v>
      </c>
      <c r="D11" s="5" t="s">
        <v>210</v>
      </c>
    </row>
    <row r="12" spans="1:4" ht="38.25">
      <c r="A12" s="4" t="s">
        <v>435</v>
      </c>
      <c r="B12" s="5" t="s">
        <v>35</v>
      </c>
      <c r="C12" s="5" t="s">
        <v>35</v>
      </c>
      <c r="D12" s="5" t="s">
        <v>351</v>
      </c>
    </row>
    <row r="13" spans="2:4" ht="12.75" customHeight="1">
      <c r="B13" s="5" t="s">
        <v>347</v>
      </c>
      <c r="C13" s="5" t="s">
        <v>254</v>
      </c>
      <c r="D13" s="5" t="s">
        <v>261</v>
      </c>
    </row>
    <row r="14" spans="2:4" ht="12.75" customHeight="1">
      <c r="B14" s="5" t="s">
        <v>196</v>
      </c>
      <c r="C14" s="5" t="s">
        <v>445</v>
      </c>
      <c r="D14" s="5" t="s">
        <v>261</v>
      </c>
    </row>
    <row r="15" spans="2:4" ht="12.75" customHeight="1">
      <c r="B15" s="5" t="s">
        <v>287</v>
      </c>
      <c r="C15" s="5" t="s">
        <v>252</v>
      </c>
      <c r="D15" s="5" t="s">
        <v>45</v>
      </c>
    </row>
    <row r="16" spans="2:4" ht="12.75" customHeight="1">
      <c r="B16" s="5" t="s">
        <v>461</v>
      </c>
      <c r="C16" s="5" t="s">
        <v>507</v>
      </c>
      <c r="D16" s="5" t="s">
        <v>529</v>
      </c>
    </row>
    <row r="17" spans="2:4" ht="12.75" customHeight="1">
      <c r="B17" s="5" t="s">
        <v>353</v>
      </c>
      <c r="C17" s="5" t="s">
        <v>52</v>
      </c>
      <c r="D17" s="5" t="s">
        <v>529</v>
      </c>
    </row>
    <row r="18" spans="2:4" ht="12.75" customHeight="1">
      <c r="B18" s="5" t="s">
        <v>453</v>
      </c>
      <c r="C18" s="5" t="s">
        <v>232</v>
      </c>
      <c r="D18" s="5" t="s">
        <v>529</v>
      </c>
    </row>
    <row r="19" spans="2:4" ht="12.75" customHeight="1">
      <c r="B19" s="5" t="s">
        <v>379</v>
      </c>
      <c r="C19" s="5" t="s">
        <v>198</v>
      </c>
      <c r="D19" s="5" t="s">
        <v>529</v>
      </c>
    </row>
    <row r="20" spans="2:4" ht="12.75" customHeight="1">
      <c r="B20" s="5" t="s">
        <v>225</v>
      </c>
      <c r="C20" s="5" t="s">
        <v>537</v>
      </c>
      <c r="D20" s="5" t="s">
        <v>529</v>
      </c>
    </row>
    <row r="21" spans="2:3" ht="12.75" customHeight="1">
      <c r="B21" s="5" t="s">
        <v>332</v>
      </c>
      <c r="C21" s="5" t="s">
        <v>553</v>
      </c>
    </row>
    <row r="22" spans="2:4" ht="25.5">
      <c r="B22" s="5" t="s">
        <v>513</v>
      </c>
      <c r="C22" s="5" t="s">
        <v>504</v>
      </c>
      <c r="D22" s="5" t="s">
        <v>164</v>
      </c>
    </row>
    <row r="23" spans="2:4" ht="25.5">
      <c r="B23" s="5" t="s">
        <v>512</v>
      </c>
      <c r="C23" s="5" t="s">
        <v>163</v>
      </c>
      <c r="D23" s="5" t="s">
        <v>402</v>
      </c>
    </row>
    <row r="24" spans="2:3" ht="12.75" customHeight="1">
      <c r="B24" s="5" t="s">
        <v>2</v>
      </c>
      <c r="C24" s="5" t="s">
        <v>355</v>
      </c>
    </row>
    <row r="25" spans="2:3" ht="12.75" customHeight="1">
      <c r="B25" s="5" t="s">
        <v>554</v>
      </c>
      <c r="C25" s="5" t="s">
        <v>25</v>
      </c>
    </row>
    <row r="27" spans="1:4" ht="18.75">
      <c r="A27" s="102" t="s">
        <v>579</v>
      </c>
      <c r="B27" s="102"/>
      <c r="C27" s="102"/>
      <c r="D27" s="102"/>
    </row>
    <row r="28" spans="1:4" ht="12.75" customHeight="1">
      <c r="A28" s="157"/>
      <c r="B28" s="157"/>
      <c r="C28" s="157"/>
      <c r="D28" s="157"/>
    </row>
    <row r="29" spans="1:4" ht="176.25" customHeight="1">
      <c r="A29" s="158" t="s">
        <v>298</v>
      </c>
      <c r="B29" s="158"/>
      <c r="C29" s="158"/>
      <c r="D29" s="158"/>
    </row>
    <row r="30" spans="1:4" ht="12.75">
      <c r="A30" s="105"/>
      <c r="B30" s="105"/>
      <c r="C30" s="105"/>
      <c r="D30" s="105"/>
    </row>
  </sheetData>
  <sheetProtection/>
  <mergeCells count="6">
    <mergeCell ref="A1:D1"/>
    <mergeCell ref="A2:D2"/>
    <mergeCell ref="A27:D27"/>
    <mergeCell ref="A28:D28"/>
    <mergeCell ref="A29:D29"/>
    <mergeCell ref="A30:D30"/>
  </mergeCells>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D3"/>
  <sheetViews>
    <sheetView zoomScalePageLayoutView="0" workbookViewId="0" topLeftCell="A1">
      <pane ySplit="3" topLeftCell="A4" activePane="bottomLeft" state="frozen"/>
      <selection pane="topLeft" activeCell="A1" sqref="A1"/>
      <selection pane="bottomLeft" activeCell="A4" sqref="A4"/>
    </sheetView>
  </sheetViews>
  <sheetFormatPr defaultColWidth="17.140625" defaultRowHeight="12.75" customHeight="1"/>
  <cols>
    <col min="1" max="20" width="17.140625" style="0" customWidth="1"/>
  </cols>
  <sheetData>
    <row r="1" spans="1:4" ht="18">
      <c r="A1" s="159" t="s">
        <v>123</v>
      </c>
      <c r="B1" s="159"/>
      <c r="C1" s="159"/>
      <c r="D1" s="159"/>
    </row>
    <row r="2" spans="1:4" ht="15">
      <c r="A2" s="127" t="s">
        <v>79</v>
      </c>
      <c r="B2" s="127"/>
      <c r="C2" s="127"/>
      <c r="D2" s="127"/>
    </row>
    <row r="3" spans="1:2" ht="14.25">
      <c r="A3" s="48" t="s">
        <v>526</v>
      </c>
      <c r="B3" s="48" t="s">
        <v>405</v>
      </c>
    </row>
  </sheetData>
  <sheetProtection/>
  <mergeCells count="2">
    <mergeCell ref="A1:D1"/>
    <mergeCell ref="A2:D2"/>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M16"/>
  <sheetViews>
    <sheetView zoomScalePageLayoutView="0" workbookViewId="0" topLeftCell="A1">
      <pane ySplit="3" topLeftCell="A4" activePane="bottomLeft" state="frozen"/>
      <selection pane="topLeft" activeCell="A1" sqref="A1"/>
      <selection pane="bottomLeft" activeCell="A1" sqref="A1:J1"/>
    </sheetView>
  </sheetViews>
  <sheetFormatPr defaultColWidth="17.140625" defaultRowHeight="12.75" customHeight="1"/>
  <cols>
    <col min="1" max="1" width="19.140625" style="0" customWidth="1"/>
    <col min="2" max="2" width="17.140625" style="0" customWidth="1"/>
    <col min="3" max="3" width="14.57421875" style="0" customWidth="1"/>
    <col min="4" max="4" width="13.00390625" style="0" customWidth="1"/>
    <col min="5" max="5" width="12.7109375" style="0" customWidth="1"/>
    <col min="6" max="6" width="11.57421875" style="0" customWidth="1"/>
    <col min="7" max="10" width="9.421875" style="0" customWidth="1"/>
    <col min="11" max="13" width="17.140625" style="0" customWidth="1"/>
  </cols>
  <sheetData>
    <row r="1" spans="1:10" ht="23.25">
      <c r="A1" s="96" t="s">
        <v>144</v>
      </c>
      <c r="B1" s="96"/>
      <c r="C1" s="96"/>
      <c r="D1" s="96"/>
      <c r="E1" s="97"/>
      <c r="F1" s="97"/>
      <c r="G1" s="98"/>
      <c r="H1" s="98"/>
      <c r="I1" s="98"/>
      <c r="J1" s="98"/>
    </row>
    <row r="2" spans="1:10" ht="29.25" customHeight="1">
      <c r="A2" s="99" t="s">
        <v>68</v>
      </c>
      <c r="B2" s="99"/>
      <c r="C2" s="99"/>
      <c r="D2" s="99"/>
      <c r="E2" s="100"/>
      <c r="F2" s="100"/>
      <c r="G2" s="101"/>
      <c r="H2" s="101"/>
      <c r="I2" s="101"/>
      <c r="J2" s="101"/>
    </row>
    <row r="3" spans="1:13" ht="51">
      <c r="A3" s="3" t="s">
        <v>143</v>
      </c>
      <c r="B3" s="3" t="s">
        <v>238</v>
      </c>
      <c r="C3" s="3" t="s">
        <v>214</v>
      </c>
      <c r="D3" s="3" t="s">
        <v>218</v>
      </c>
      <c r="E3" s="3" t="s">
        <v>412</v>
      </c>
      <c r="F3" s="3" t="s">
        <v>302</v>
      </c>
      <c r="G3" s="3" t="s">
        <v>182</v>
      </c>
      <c r="H3" s="3" t="s">
        <v>259</v>
      </c>
      <c r="I3" s="3" t="s">
        <v>378</v>
      </c>
      <c r="J3" s="3" t="s">
        <v>549</v>
      </c>
      <c r="K3" s="4" t="s">
        <v>190</v>
      </c>
      <c r="L3" s="4" t="s">
        <v>276</v>
      </c>
      <c r="M3" s="4" t="s">
        <v>391</v>
      </c>
    </row>
    <row r="4" spans="1:11" s="85" customFormat="1" ht="38.25">
      <c r="A4" s="83" t="s">
        <v>178</v>
      </c>
      <c r="B4" s="83" t="s">
        <v>108</v>
      </c>
      <c r="C4" s="83" t="s">
        <v>55</v>
      </c>
      <c r="D4" s="84" t="s">
        <v>266</v>
      </c>
      <c r="E4" s="84" t="s">
        <v>7</v>
      </c>
      <c r="F4" s="84" t="s">
        <v>274</v>
      </c>
      <c r="G4" s="83" t="s">
        <v>274</v>
      </c>
      <c r="H4" s="83">
        <v>1</v>
      </c>
      <c r="I4" s="83">
        <v>1</v>
      </c>
      <c r="J4" s="83">
        <v>0</v>
      </c>
      <c r="K4" s="83">
        <v>1</v>
      </c>
    </row>
    <row r="5" spans="1:11" s="85" customFormat="1" ht="38.25">
      <c r="A5" s="83" t="s">
        <v>178</v>
      </c>
      <c r="B5" s="83" t="s">
        <v>107</v>
      </c>
      <c r="C5" s="83" t="s">
        <v>102</v>
      </c>
      <c r="D5" s="83" t="s">
        <v>104</v>
      </c>
      <c r="E5" s="83" t="s">
        <v>199</v>
      </c>
      <c r="F5" s="83" t="s">
        <v>274</v>
      </c>
      <c r="G5" s="83" t="s">
        <v>274</v>
      </c>
      <c r="H5" s="83">
        <v>2</v>
      </c>
      <c r="I5" s="83">
        <v>2</v>
      </c>
      <c r="J5" s="83">
        <v>2</v>
      </c>
      <c r="K5" s="83">
        <v>6</v>
      </c>
    </row>
    <row r="6" spans="1:8" s="85" customFormat="1" ht="38.25">
      <c r="A6" s="83" t="s">
        <v>178</v>
      </c>
      <c r="B6" s="83" t="s">
        <v>106</v>
      </c>
      <c r="C6" s="83" t="s">
        <v>102</v>
      </c>
      <c r="D6" s="83" t="s">
        <v>199</v>
      </c>
      <c r="E6" s="83" t="s">
        <v>274</v>
      </c>
      <c r="F6" s="83">
        <v>2</v>
      </c>
      <c r="G6" s="83">
        <v>2</v>
      </c>
      <c r="H6" s="83">
        <v>1</v>
      </c>
    </row>
    <row r="13" spans="1:10" ht="18.75">
      <c r="A13" s="102" t="s">
        <v>560</v>
      </c>
      <c r="B13" s="102"/>
      <c r="C13" s="102"/>
      <c r="D13" s="102"/>
      <c r="E13" s="102"/>
      <c r="F13" s="102"/>
      <c r="G13" s="102"/>
      <c r="H13" s="102"/>
      <c r="I13" s="102"/>
      <c r="J13" s="102"/>
    </row>
    <row r="14" spans="1:10" ht="12.75" customHeight="1">
      <c r="A14" s="103"/>
      <c r="B14" s="103"/>
      <c r="C14" s="103"/>
      <c r="D14" s="103"/>
      <c r="E14" s="103"/>
      <c r="F14" s="103"/>
      <c r="G14" s="103"/>
      <c r="H14" s="103"/>
      <c r="I14" s="103"/>
      <c r="J14" s="103"/>
    </row>
    <row r="15" spans="1:10" ht="100.5" customHeight="1">
      <c r="A15" s="104" t="s">
        <v>51</v>
      </c>
      <c r="B15" s="104"/>
      <c r="C15" s="104"/>
      <c r="D15" s="104"/>
      <c r="E15" s="104"/>
      <c r="F15" s="104"/>
      <c r="G15" s="104"/>
      <c r="H15" s="104"/>
      <c r="I15" s="104"/>
      <c r="J15" s="104"/>
    </row>
    <row r="16" spans="1:10" ht="12.75">
      <c r="A16" s="105"/>
      <c r="B16" s="105"/>
      <c r="C16" s="105"/>
      <c r="D16" s="105"/>
      <c r="E16" s="105"/>
      <c r="F16" s="105"/>
      <c r="G16" s="105"/>
      <c r="H16" s="105"/>
      <c r="I16" s="105"/>
      <c r="J16" s="105"/>
    </row>
  </sheetData>
  <sheetProtection/>
  <mergeCells count="6">
    <mergeCell ref="A1:J1"/>
    <mergeCell ref="A2:J2"/>
    <mergeCell ref="A13:J13"/>
    <mergeCell ref="A14:J14"/>
    <mergeCell ref="A15:J15"/>
    <mergeCell ref="A16:J16"/>
  </mergeCells>
  <printOptions/>
  <pageMargins left="0.75" right="0.75" top="1" bottom="1"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N22"/>
  <sheetViews>
    <sheetView zoomScalePageLayoutView="0" workbookViewId="0" topLeftCell="A1">
      <pane ySplit="3" topLeftCell="A4" activePane="bottomLeft" state="frozen"/>
      <selection pane="topLeft" activeCell="A1" sqref="A1"/>
      <selection pane="bottomLeft" activeCell="A1" sqref="A1:K1"/>
    </sheetView>
  </sheetViews>
  <sheetFormatPr defaultColWidth="17.140625" defaultRowHeight="12.75" customHeight="1"/>
  <cols>
    <col min="1" max="1" width="17.140625" style="0" customWidth="1"/>
    <col min="2" max="12" width="10.28125" style="0" customWidth="1"/>
    <col min="13" max="13" width="10.140625" style="0" customWidth="1"/>
    <col min="14" max="14" width="17.140625" style="0" customWidth="1"/>
  </cols>
  <sheetData>
    <row r="1" spans="1:14" ht="23.25">
      <c r="A1" s="160" t="s">
        <v>19</v>
      </c>
      <c r="B1" s="160"/>
      <c r="C1" s="160"/>
      <c r="D1" s="160"/>
      <c r="E1" s="160"/>
      <c r="F1" s="160"/>
      <c r="G1" s="160"/>
      <c r="H1" s="160"/>
      <c r="I1" s="160"/>
      <c r="J1" s="160"/>
      <c r="K1" s="160"/>
      <c r="L1" s="1"/>
      <c r="M1" s="1"/>
      <c r="N1" s="1"/>
    </row>
    <row r="2" spans="1:14" ht="15">
      <c r="A2" s="127" t="s">
        <v>202</v>
      </c>
      <c r="B2" s="127"/>
      <c r="C2" s="127"/>
      <c r="D2" s="127"/>
      <c r="E2" s="127"/>
      <c r="F2" s="127"/>
      <c r="G2" s="127"/>
      <c r="H2" s="127"/>
      <c r="I2" s="127"/>
      <c r="J2" s="127"/>
      <c r="K2" s="127"/>
      <c r="L2" s="47"/>
      <c r="M2" s="47"/>
      <c r="N2" s="47"/>
    </row>
    <row r="3" spans="1:14" ht="14.25">
      <c r="A3" s="48" t="s">
        <v>10</v>
      </c>
      <c r="B3" s="48" t="s">
        <v>473</v>
      </c>
      <c r="C3" s="48" t="s">
        <v>469</v>
      </c>
      <c r="D3" s="48" t="s">
        <v>468</v>
      </c>
      <c r="E3" s="48" t="s">
        <v>471</v>
      </c>
      <c r="F3" s="48" t="s">
        <v>470</v>
      </c>
      <c r="G3" s="48" t="s">
        <v>464</v>
      </c>
      <c r="H3" s="48" t="s">
        <v>463</v>
      </c>
      <c r="I3" s="48" t="s">
        <v>466</v>
      </c>
      <c r="J3" s="48" t="s">
        <v>465</v>
      </c>
      <c r="K3" s="48" t="s">
        <v>244</v>
      </c>
      <c r="L3" s="48" t="s">
        <v>248</v>
      </c>
      <c r="M3" s="48" t="s">
        <v>247</v>
      </c>
      <c r="N3" s="48"/>
    </row>
    <row r="4" spans="1:13" ht="38.25">
      <c r="A4" s="5" t="s">
        <v>520</v>
      </c>
      <c r="B4" s="5" t="s">
        <v>92</v>
      </c>
      <c r="C4" s="5" t="s">
        <v>92</v>
      </c>
      <c r="D4" s="5" t="s">
        <v>92</v>
      </c>
      <c r="E4" s="5" t="s">
        <v>434</v>
      </c>
      <c r="F4" s="5" t="s">
        <v>434</v>
      </c>
      <c r="G4" s="5" t="s">
        <v>434</v>
      </c>
      <c r="H4" s="5" t="s">
        <v>354</v>
      </c>
      <c r="I4" s="5" t="s">
        <v>451</v>
      </c>
      <c r="J4" s="5" t="s">
        <v>451</v>
      </c>
      <c r="K4" s="5" t="s">
        <v>451</v>
      </c>
      <c r="L4" s="5" t="s">
        <v>455</v>
      </c>
      <c r="M4" s="5" t="s">
        <v>354</v>
      </c>
    </row>
    <row r="5" spans="1:13" ht="12.75" customHeight="1">
      <c r="A5" s="5" t="s">
        <v>125</v>
      </c>
      <c r="B5" s="5" t="s">
        <v>356</v>
      </c>
      <c r="C5" s="5" t="s">
        <v>356</v>
      </c>
      <c r="D5" s="5" t="s">
        <v>356</v>
      </c>
      <c r="E5" s="5" t="s">
        <v>496</v>
      </c>
      <c r="F5" s="5" t="s">
        <v>496</v>
      </c>
      <c r="G5" s="5" t="s">
        <v>496</v>
      </c>
      <c r="H5" s="5" t="s">
        <v>496</v>
      </c>
      <c r="I5" s="5" t="s">
        <v>496</v>
      </c>
      <c r="J5" s="5" t="s">
        <v>496</v>
      </c>
      <c r="K5" s="5" t="s">
        <v>496</v>
      </c>
      <c r="L5" s="5" t="s">
        <v>496</v>
      </c>
      <c r="M5" s="5" t="s">
        <v>496</v>
      </c>
    </row>
    <row r="6" spans="1:13" ht="12.75" customHeight="1">
      <c r="A6" s="5" t="s">
        <v>503</v>
      </c>
      <c r="B6" s="5" t="s">
        <v>356</v>
      </c>
      <c r="C6" s="5" t="s">
        <v>356</v>
      </c>
      <c r="D6" s="5" t="s">
        <v>356</v>
      </c>
      <c r="E6" s="5" t="s">
        <v>496</v>
      </c>
      <c r="F6" s="5" t="s">
        <v>496</v>
      </c>
      <c r="G6" s="5" t="s">
        <v>496</v>
      </c>
      <c r="H6" s="5" t="s">
        <v>496</v>
      </c>
      <c r="I6" s="5" t="s">
        <v>496</v>
      </c>
      <c r="J6" s="5" t="s">
        <v>496</v>
      </c>
      <c r="K6" s="5" t="s">
        <v>496</v>
      </c>
      <c r="L6" s="5" t="s">
        <v>496</v>
      </c>
      <c r="M6" s="5" t="s">
        <v>496</v>
      </c>
    </row>
    <row r="7" spans="1:13" ht="12.75" customHeight="1">
      <c r="A7" s="5" t="s">
        <v>113</v>
      </c>
      <c r="B7" s="5" t="s">
        <v>356</v>
      </c>
      <c r="C7" s="5" t="s">
        <v>356</v>
      </c>
      <c r="D7" s="5" t="s">
        <v>356</v>
      </c>
      <c r="E7" s="5" t="s">
        <v>496</v>
      </c>
      <c r="F7" s="5" t="s">
        <v>496</v>
      </c>
      <c r="G7" s="5" t="s">
        <v>496</v>
      </c>
      <c r="H7" s="5" t="s">
        <v>496</v>
      </c>
      <c r="I7" s="5" t="s">
        <v>496</v>
      </c>
      <c r="J7" s="5" t="s">
        <v>496</v>
      </c>
      <c r="K7" s="5" t="s">
        <v>496</v>
      </c>
      <c r="L7" s="5" t="s">
        <v>496</v>
      </c>
      <c r="M7" s="5" t="s">
        <v>496</v>
      </c>
    </row>
    <row r="8" spans="1:13" ht="12.75" customHeight="1">
      <c r="A8" s="5" t="s">
        <v>256</v>
      </c>
      <c r="B8" s="5" t="s">
        <v>356</v>
      </c>
      <c r="C8" s="5" t="s">
        <v>356</v>
      </c>
      <c r="D8" s="5" t="s">
        <v>356</v>
      </c>
      <c r="E8" s="5" t="s">
        <v>496</v>
      </c>
      <c r="F8" s="5" t="s">
        <v>496</v>
      </c>
      <c r="G8" s="5" t="s">
        <v>496</v>
      </c>
      <c r="H8" s="5" t="s">
        <v>496</v>
      </c>
      <c r="I8" s="5" t="s">
        <v>496</v>
      </c>
      <c r="J8" s="5" t="s">
        <v>496</v>
      </c>
      <c r="K8" s="5" t="s">
        <v>496</v>
      </c>
      <c r="L8" s="5" t="s">
        <v>496</v>
      </c>
      <c r="M8" s="5" t="s">
        <v>496</v>
      </c>
    </row>
    <row r="9" spans="1:13" ht="12.75" customHeight="1">
      <c r="A9" s="5" t="s">
        <v>257</v>
      </c>
      <c r="B9" s="5" t="s">
        <v>356</v>
      </c>
      <c r="C9" s="5" t="s">
        <v>356</v>
      </c>
      <c r="D9" s="5" t="s">
        <v>356</v>
      </c>
      <c r="E9" s="5" t="s">
        <v>496</v>
      </c>
      <c r="F9" s="5" t="s">
        <v>496</v>
      </c>
      <c r="G9" s="5" t="s">
        <v>496</v>
      </c>
      <c r="H9" s="5" t="s">
        <v>496</v>
      </c>
      <c r="I9" s="5" t="s">
        <v>496</v>
      </c>
      <c r="J9" s="5" t="s">
        <v>496</v>
      </c>
      <c r="K9" s="5" t="s">
        <v>496</v>
      </c>
      <c r="L9" s="5" t="s">
        <v>496</v>
      </c>
      <c r="M9" s="5" t="s">
        <v>496</v>
      </c>
    </row>
    <row r="10" spans="1:13" ht="12.75" customHeight="1">
      <c r="A10" s="5" t="s">
        <v>384</v>
      </c>
      <c r="B10" s="5" t="s">
        <v>356</v>
      </c>
      <c r="C10" s="5" t="s">
        <v>356</v>
      </c>
      <c r="D10" s="5" t="s">
        <v>356</v>
      </c>
      <c r="E10" s="5" t="s">
        <v>496</v>
      </c>
      <c r="F10" s="5" t="s">
        <v>496</v>
      </c>
      <c r="G10" s="5" t="s">
        <v>496</v>
      </c>
      <c r="H10" s="5" t="s">
        <v>496</v>
      </c>
      <c r="I10" s="5" t="s">
        <v>496</v>
      </c>
      <c r="J10" s="5" t="s">
        <v>496</v>
      </c>
      <c r="K10" s="5" t="s">
        <v>496</v>
      </c>
      <c r="L10" s="5" t="s">
        <v>496</v>
      </c>
      <c r="M10" s="5" t="s">
        <v>496</v>
      </c>
    </row>
    <row r="11" spans="1:13" ht="12.75" customHeight="1">
      <c r="A11" s="5" t="s">
        <v>381</v>
      </c>
      <c r="B11" s="5" t="s">
        <v>356</v>
      </c>
      <c r="C11" s="5" t="s">
        <v>356</v>
      </c>
      <c r="D11" s="5" t="s">
        <v>356</v>
      </c>
      <c r="E11" s="5" t="s">
        <v>496</v>
      </c>
      <c r="F11" s="5" t="s">
        <v>496</v>
      </c>
      <c r="G11" s="5" t="s">
        <v>496</v>
      </c>
      <c r="H11" s="5" t="s">
        <v>496</v>
      </c>
      <c r="I11" s="5" t="s">
        <v>496</v>
      </c>
      <c r="J11" s="5" t="s">
        <v>496</v>
      </c>
      <c r="K11" s="5" t="s">
        <v>496</v>
      </c>
      <c r="L11" s="5" t="s">
        <v>496</v>
      </c>
      <c r="M11" s="5" t="s">
        <v>496</v>
      </c>
    </row>
    <row r="12" spans="2:13" ht="12.75" customHeight="1">
      <c r="B12" s="5" t="s">
        <v>356</v>
      </c>
      <c r="C12" s="5" t="s">
        <v>356</v>
      </c>
      <c r="D12" s="5" t="s">
        <v>356</v>
      </c>
      <c r="E12" s="5" t="s">
        <v>496</v>
      </c>
      <c r="F12" s="5" t="s">
        <v>496</v>
      </c>
      <c r="G12" s="5" t="s">
        <v>496</v>
      </c>
      <c r="H12" s="5" t="s">
        <v>496</v>
      </c>
      <c r="I12" s="5" t="s">
        <v>496</v>
      </c>
      <c r="J12" s="5" t="s">
        <v>496</v>
      </c>
      <c r="K12" s="5" t="s">
        <v>496</v>
      </c>
      <c r="L12" s="5" t="s">
        <v>496</v>
      </c>
      <c r="M12" s="5" t="s">
        <v>496</v>
      </c>
    </row>
    <row r="13" spans="2:13" ht="12.75" customHeight="1">
      <c r="B13" s="5" t="s">
        <v>356</v>
      </c>
      <c r="C13" s="5" t="s">
        <v>356</v>
      </c>
      <c r="D13" s="5" t="s">
        <v>356</v>
      </c>
      <c r="E13" s="5" t="s">
        <v>496</v>
      </c>
      <c r="F13" s="5" t="s">
        <v>496</v>
      </c>
      <c r="G13" s="5" t="s">
        <v>496</v>
      </c>
      <c r="H13" s="5" t="s">
        <v>496</v>
      </c>
      <c r="I13" s="5" t="s">
        <v>496</v>
      </c>
      <c r="J13" s="5" t="s">
        <v>496</v>
      </c>
      <c r="K13" s="5" t="s">
        <v>496</v>
      </c>
      <c r="L13" s="5" t="s">
        <v>496</v>
      </c>
      <c r="M13" s="5" t="s">
        <v>496</v>
      </c>
    </row>
    <row r="14" spans="2:13" ht="12.75" customHeight="1">
      <c r="B14" s="5" t="s">
        <v>356</v>
      </c>
      <c r="C14" s="5" t="s">
        <v>356</v>
      </c>
      <c r="D14" s="5" t="s">
        <v>356</v>
      </c>
      <c r="E14" s="5" t="s">
        <v>496</v>
      </c>
      <c r="F14" s="5" t="s">
        <v>496</v>
      </c>
      <c r="G14" s="5" t="s">
        <v>496</v>
      </c>
      <c r="H14" s="5" t="s">
        <v>496</v>
      </c>
      <c r="I14" s="5" t="s">
        <v>496</v>
      </c>
      <c r="J14" s="5" t="s">
        <v>496</v>
      </c>
      <c r="K14" s="5" t="s">
        <v>496</v>
      </c>
      <c r="L14" s="5" t="s">
        <v>496</v>
      </c>
      <c r="M14" s="5" t="s">
        <v>496</v>
      </c>
    </row>
    <row r="15" spans="1:13" ht="12.75" customHeight="1">
      <c r="A15" s="39"/>
      <c r="B15" s="39"/>
      <c r="C15" s="39"/>
      <c r="D15" s="39"/>
      <c r="E15" s="39"/>
      <c r="F15" s="39"/>
      <c r="G15" s="39"/>
      <c r="H15" s="39"/>
      <c r="I15" s="39"/>
      <c r="J15" s="39"/>
      <c r="K15" s="39"/>
      <c r="L15" s="39"/>
      <c r="M15" s="39"/>
    </row>
    <row r="16" spans="1:13" ht="12.75" customHeight="1">
      <c r="A16" s="25">
        <f aca="true" t="shared" si="0" ref="A16:M16">11-COUNTBLANK(A3:A14)</f>
        <v>8</v>
      </c>
      <c r="B16" s="25">
        <f t="shared" si="0"/>
        <v>11</v>
      </c>
      <c r="C16" s="25">
        <f t="shared" si="0"/>
        <v>11</v>
      </c>
      <c r="D16" s="25">
        <f t="shared" si="0"/>
        <v>11</v>
      </c>
      <c r="E16" s="25">
        <f t="shared" si="0"/>
        <v>11</v>
      </c>
      <c r="F16" s="25">
        <f t="shared" si="0"/>
        <v>11</v>
      </c>
      <c r="G16" s="25">
        <f t="shared" si="0"/>
        <v>11</v>
      </c>
      <c r="H16" s="25">
        <f t="shared" si="0"/>
        <v>11</v>
      </c>
      <c r="I16" s="25">
        <f t="shared" si="0"/>
        <v>11</v>
      </c>
      <c r="J16" s="25">
        <f t="shared" si="0"/>
        <v>11</v>
      </c>
      <c r="K16" s="25">
        <f t="shared" si="0"/>
        <v>11</v>
      </c>
      <c r="L16" s="25">
        <f t="shared" si="0"/>
        <v>11</v>
      </c>
      <c r="M16" s="25">
        <f t="shared" si="0"/>
        <v>11</v>
      </c>
    </row>
    <row r="17" spans="1:13" ht="12.75" customHeight="1">
      <c r="A17" s="5" t="s">
        <v>491</v>
      </c>
      <c r="B17" s="5">
        <f>SUM(A16:M16)</f>
        <v>140</v>
      </c>
      <c r="L17" s="5" t="s">
        <v>110</v>
      </c>
      <c r="M17" s="5">
        <f>SUM(A16:M16)</f>
        <v>140</v>
      </c>
    </row>
    <row r="19" spans="1:11" ht="18.75">
      <c r="A19" s="161" t="s">
        <v>580</v>
      </c>
      <c r="B19" s="161"/>
      <c r="C19" s="161"/>
      <c r="D19" s="161"/>
      <c r="E19" s="161"/>
      <c r="F19" s="161"/>
      <c r="G19" s="161"/>
      <c r="H19" s="161"/>
      <c r="I19" s="161"/>
      <c r="J19" s="161"/>
      <c r="K19" s="161"/>
    </row>
    <row r="20" spans="1:11" ht="12.75" customHeight="1">
      <c r="A20" s="103"/>
      <c r="B20" s="103"/>
      <c r="C20" s="103"/>
      <c r="D20" s="103"/>
      <c r="E20" s="103"/>
      <c r="F20" s="103"/>
      <c r="G20" s="103"/>
      <c r="H20" s="103"/>
      <c r="I20" s="103"/>
      <c r="J20" s="103"/>
      <c r="K20" s="103"/>
    </row>
    <row r="21" spans="1:11" ht="114.75" customHeight="1">
      <c r="A21" s="104" t="s">
        <v>419</v>
      </c>
      <c r="B21" s="104"/>
      <c r="C21" s="104"/>
      <c r="D21" s="104"/>
      <c r="E21" s="104"/>
      <c r="F21" s="104"/>
      <c r="G21" s="104"/>
      <c r="H21" s="104"/>
      <c r="I21" s="104"/>
      <c r="J21" s="104"/>
      <c r="K21" s="104"/>
    </row>
    <row r="22" spans="1:11" ht="12.75">
      <c r="A22" s="105"/>
      <c r="B22" s="105"/>
      <c r="C22" s="105"/>
      <c r="D22" s="105"/>
      <c r="E22" s="105"/>
      <c r="F22" s="105"/>
      <c r="G22" s="105"/>
      <c r="H22" s="105"/>
      <c r="I22" s="105"/>
      <c r="J22" s="105"/>
      <c r="K22" s="105"/>
    </row>
  </sheetData>
  <sheetProtection/>
  <mergeCells count="6">
    <mergeCell ref="A1:K1"/>
    <mergeCell ref="A2:K2"/>
    <mergeCell ref="A19:K19"/>
    <mergeCell ref="A20:K20"/>
    <mergeCell ref="A21:K21"/>
    <mergeCell ref="A22:K22"/>
  </mergeCells>
  <printOptions/>
  <pageMargins left="0.75" right="0.75" top="1" bottom="1" header="0.5" footer="0.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G13"/>
  <sheetViews>
    <sheetView zoomScalePageLayoutView="0" workbookViewId="0" topLeftCell="A1">
      <pane ySplit="3" topLeftCell="A4" activePane="bottomLeft" state="frozen"/>
      <selection pane="topLeft" activeCell="A1" sqref="A1"/>
      <selection pane="bottomLeft" activeCell="A1" sqref="A1:F1"/>
    </sheetView>
  </sheetViews>
  <sheetFormatPr defaultColWidth="17.140625" defaultRowHeight="12.75" customHeight="1"/>
  <cols>
    <col min="1" max="1" width="22.421875" style="0" customWidth="1"/>
    <col min="2" max="2" width="18.8515625" style="0" customWidth="1"/>
    <col min="3" max="3" width="14.28125" style="0" customWidth="1"/>
    <col min="4" max="4" width="17.140625" style="0" customWidth="1"/>
    <col min="5" max="6" width="11.8515625" style="0" customWidth="1"/>
    <col min="7" max="7" width="17.140625" style="0" customWidth="1"/>
  </cols>
  <sheetData>
    <row r="1" spans="1:7" ht="23.25">
      <c r="A1" s="96" t="s">
        <v>495</v>
      </c>
      <c r="B1" s="129"/>
      <c r="C1" s="129"/>
      <c r="D1" s="160"/>
      <c r="E1" s="160"/>
      <c r="F1" s="160"/>
      <c r="G1" s="73"/>
    </row>
    <row r="2" spans="1:7" ht="15">
      <c r="A2" s="130" t="s">
        <v>358</v>
      </c>
      <c r="B2" s="130"/>
      <c r="C2" s="130"/>
      <c r="D2" s="130"/>
      <c r="E2" s="130"/>
      <c r="F2" s="130"/>
      <c r="G2" s="47"/>
    </row>
    <row r="3" spans="1:7" ht="42.75">
      <c r="A3" s="51" t="s">
        <v>551</v>
      </c>
      <c r="B3" s="51" t="s">
        <v>32</v>
      </c>
      <c r="C3" s="51" t="s">
        <v>403</v>
      </c>
      <c r="D3" s="51" t="s">
        <v>546</v>
      </c>
      <c r="E3" s="51" t="s">
        <v>547</v>
      </c>
      <c r="F3" s="51" t="s">
        <v>307</v>
      </c>
      <c r="G3" s="51" t="s">
        <v>205</v>
      </c>
    </row>
    <row r="4" spans="1:7" ht="25.5">
      <c r="A4" s="5" t="s">
        <v>41</v>
      </c>
      <c r="B4" s="5" t="s">
        <v>17</v>
      </c>
      <c r="C4" s="5" t="s">
        <v>103</v>
      </c>
      <c r="D4" s="5" t="s">
        <v>439</v>
      </c>
      <c r="E4" s="19">
        <v>140</v>
      </c>
      <c r="F4" s="19">
        <v>200</v>
      </c>
      <c r="G4" s="5">
        <v>15</v>
      </c>
    </row>
    <row r="5" spans="5:6" ht="12.75" customHeight="1">
      <c r="E5" s="19"/>
      <c r="F5" s="19"/>
    </row>
    <row r="6" spans="5:6" ht="12.75" customHeight="1">
      <c r="E6" s="19"/>
      <c r="F6" s="19"/>
    </row>
    <row r="7" spans="1:6" ht="12.75" customHeight="1">
      <c r="A7" s="21"/>
      <c r="B7" s="21"/>
      <c r="E7" s="19"/>
      <c r="F7" s="19"/>
    </row>
    <row r="8" spans="1:7" ht="18">
      <c r="A8" s="74"/>
      <c r="B8" s="6"/>
      <c r="C8" s="2"/>
      <c r="D8" s="2"/>
      <c r="E8" s="2"/>
      <c r="F8" s="2"/>
      <c r="G8" s="2"/>
    </row>
    <row r="9" spans="1:2" ht="12.75" customHeight="1">
      <c r="A9" s="75"/>
      <c r="B9" s="21"/>
    </row>
    <row r="10" spans="1:7" ht="18.75">
      <c r="A10" s="102" t="s">
        <v>581</v>
      </c>
      <c r="B10" s="102"/>
      <c r="C10" s="102"/>
      <c r="D10" s="102"/>
      <c r="E10" s="102"/>
      <c r="F10" s="102"/>
      <c r="G10" s="102"/>
    </row>
    <row r="11" spans="1:7" ht="12.75" customHeight="1">
      <c r="A11" s="135"/>
      <c r="B11" s="103"/>
      <c r="C11" s="103"/>
      <c r="D11" s="103"/>
      <c r="E11" s="103"/>
      <c r="F11" s="103"/>
      <c r="G11" s="103"/>
    </row>
    <row r="12" spans="1:7" ht="154.5" customHeight="1">
      <c r="A12" s="128" t="s">
        <v>63</v>
      </c>
      <c r="B12" s="128"/>
      <c r="C12" s="128"/>
      <c r="D12" s="128"/>
      <c r="E12" s="128"/>
      <c r="F12" s="128"/>
      <c r="G12" s="128"/>
    </row>
    <row r="13" spans="1:7" ht="12.75" customHeight="1">
      <c r="A13" s="138"/>
      <c r="B13" s="138"/>
      <c r="C13" s="105"/>
      <c r="D13" s="105"/>
      <c r="E13" s="105"/>
      <c r="F13" s="105"/>
      <c r="G13" s="105"/>
    </row>
  </sheetData>
  <sheetProtection/>
  <mergeCells count="6">
    <mergeCell ref="A1:F1"/>
    <mergeCell ref="A2:F2"/>
    <mergeCell ref="A10:G10"/>
    <mergeCell ref="A11:G11"/>
    <mergeCell ref="A12:G12"/>
    <mergeCell ref="A13:G13"/>
  </mergeCells>
  <printOptions/>
  <pageMargins left="0.75" right="0.75" top="1" bottom="1" header="0.5" footer="0.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C1"/>
    </sheetView>
  </sheetViews>
  <sheetFormatPr defaultColWidth="17.140625" defaultRowHeight="12.75" customHeight="1"/>
  <cols>
    <col min="1" max="2" width="37.28125" style="0" customWidth="1"/>
    <col min="3" max="3" width="14.28125" style="0" customWidth="1"/>
    <col min="4" max="7" width="17.140625" style="0" customWidth="1"/>
  </cols>
  <sheetData>
    <row r="1" spans="1:3" ht="18">
      <c r="A1" s="162" t="s">
        <v>207</v>
      </c>
      <c r="B1" s="163"/>
      <c r="C1" s="164"/>
    </row>
    <row r="2" spans="1:3" ht="12.75" customHeight="1">
      <c r="A2" s="165" t="s">
        <v>36</v>
      </c>
      <c r="B2" s="165"/>
      <c r="C2" s="101"/>
    </row>
    <row r="3" spans="1:2" ht="12.75" customHeight="1">
      <c r="A3" s="67" t="s">
        <v>407</v>
      </c>
      <c r="B3" s="67" t="s">
        <v>429</v>
      </c>
    </row>
    <row r="4" ht="12.75" customHeight="1">
      <c r="B4" s="59"/>
    </row>
    <row r="5" spans="1:2" ht="12.75" customHeight="1">
      <c r="A5" s="5" t="s">
        <v>369</v>
      </c>
      <c r="B5" s="53" t="s">
        <v>309</v>
      </c>
    </row>
    <row r="6" ht="12.75" customHeight="1">
      <c r="B6" s="53" t="s">
        <v>520</v>
      </c>
    </row>
    <row r="7" ht="12.75" customHeight="1">
      <c r="B7" s="53" t="s">
        <v>125</v>
      </c>
    </row>
    <row r="8" spans="1:2" ht="12.75" customHeight="1">
      <c r="A8" s="5" t="s">
        <v>372</v>
      </c>
      <c r="B8" s="53" t="s">
        <v>497</v>
      </c>
    </row>
    <row r="9" ht="12.75" customHeight="1">
      <c r="B9" s="53" t="s">
        <v>89</v>
      </c>
    </row>
    <row r="10" ht="12.75" customHeight="1">
      <c r="B10" s="53" t="s">
        <v>390</v>
      </c>
    </row>
    <row r="11" ht="12.75" customHeight="1">
      <c r="B11" s="53" t="s">
        <v>550</v>
      </c>
    </row>
    <row r="12" ht="12.75" customHeight="1">
      <c r="B12" s="53"/>
    </row>
    <row r="13" spans="1:2" ht="12.75" customHeight="1">
      <c r="A13" s="5" t="s">
        <v>365</v>
      </c>
      <c r="B13" s="53" t="s">
        <v>371</v>
      </c>
    </row>
    <row r="14" ht="12.75" customHeight="1">
      <c r="B14" s="53" t="s">
        <v>511</v>
      </c>
    </row>
    <row r="15" ht="12.75" customHeight="1">
      <c r="B15" s="53" t="s">
        <v>335</v>
      </c>
    </row>
    <row r="16" ht="12.75" customHeight="1">
      <c r="B16" s="53" t="s">
        <v>515</v>
      </c>
    </row>
    <row r="18" spans="1:2" ht="12.75" customHeight="1">
      <c r="A18" s="5" t="s">
        <v>367</v>
      </c>
      <c r="B18" s="53" t="s">
        <v>59</v>
      </c>
    </row>
    <row r="19" ht="12.75" customHeight="1">
      <c r="B19" s="53"/>
    </row>
    <row r="20" spans="1:2" ht="12.75" customHeight="1">
      <c r="A20" s="5" t="s">
        <v>495</v>
      </c>
      <c r="B20" s="53"/>
    </row>
    <row r="21" ht="12.75" customHeight="1">
      <c r="B21" s="53"/>
    </row>
  </sheetData>
  <sheetProtection/>
  <mergeCells count="2">
    <mergeCell ref="A1:C1"/>
    <mergeCell ref="A2:C2"/>
  </mergeCells>
  <printOptions/>
  <pageMargins left="0.75" right="0.75" top="1" bottom="1" header="0.5" footer="0.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C75"/>
  <sheetViews>
    <sheetView zoomScalePageLayoutView="0" workbookViewId="0" topLeftCell="A1">
      <pane ySplit="5" topLeftCell="A6" activePane="bottomLeft" state="frozen"/>
      <selection pane="topLeft" activeCell="A1" sqref="A1"/>
      <selection pane="bottomLeft" activeCell="A1" sqref="A1:C1"/>
    </sheetView>
  </sheetViews>
  <sheetFormatPr defaultColWidth="17.140625" defaultRowHeight="12.75" customHeight="1"/>
  <cols>
    <col min="1" max="1" width="14.7109375" style="0" customWidth="1"/>
    <col min="2" max="2" width="62.421875" style="0" customWidth="1"/>
    <col min="3" max="3" width="17.140625" style="0" customWidth="1"/>
  </cols>
  <sheetData>
    <row r="1" spans="1:3" ht="18.75">
      <c r="A1" s="102" t="s">
        <v>582</v>
      </c>
      <c r="B1" s="166"/>
      <c r="C1" s="166"/>
    </row>
    <row r="2" spans="1:3" ht="12.75" customHeight="1">
      <c r="A2" s="103"/>
      <c r="B2" s="167"/>
      <c r="C2" s="167"/>
    </row>
    <row r="3" spans="1:3" ht="109.5" customHeight="1">
      <c r="A3" s="128" t="s">
        <v>95</v>
      </c>
      <c r="B3" s="168"/>
      <c r="C3" s="168"/>
    </row>
    <row r="4" spans="1:3" ht="12.75">
      <c r="A4" s="105"/>
      <c r="B4" s="169"/>
      <c r="C4" s="169"/>
    </row>
    <row r="5" spans="1:3" ht="14.25">
      <c r="A5" s="76" t="s">
        <v>482</v>
      </c>
      <c r="B5" s="51" t="s">
        <v>255</v>
      </c>
      <c r="C5" s="51" t="s">
        <v>391</v>
      </c>
    </row>
    <row r="6" ht="12.75" customHeight="1">
      <c r="A6" s="77"/>
    </row>
    <row r="7" spans="1:2" ht="12.75" customHeight="1">
      <c r="A7" s="78"/>
      <c r="B7" s="79" t="s">
        <v>401</v>
      </c>
    </row>
    <row r="8" spans="1:2" ht="12.75">
      <c r="A8" s="78" t="s">
        <v>517</v>
      </c>
      <c r="B8" s="5" t="s">
        <v>490</v>
      </c>
    </row>
    <row r="9" spans="1:2" ht="12.75">
      <c r="A9" s="78" t="s">
        <v>400</v>
      </c>
      <c r="B9" s="5" t="s">
        <v>376</v>
      </c>
    </row>
    <row r="11" spans="1:2" ht="12.75" customHeight="1">
      <c r="A11" s="78" t="s">
        <v>436</v>
      </c>
      <c r="B11" s="5" t="s">
        <v>494</v>
      </c>
    </row>
    <row r="12" spans="1:2" ht="12.75">
      <c r="A12" s="78">
        <v>0.55208333333333</v>
      </c>
      <c r="B12" s="5" t="s">
        <v>179</v>
      </c>
    </row>
    <row r="13" spans="1:2" ht="12.75">
      <c r="A13" s="78">
        <v>0.5625</v>
      </c>
      <c r="B13" s="5" t="s">
        <v>4</v>
      </c>
    </row>
    <row r="14" spans="1:2" ht="12.75">
      <c r="A14" s="78"/>
      <c r="B14" s="5" t="s">
        <v>82</v>
      </c>
    </row>
    <row r="15" spans="1:2" ht="12.75">
      <c r="A15" s="78"/>
      <c r="B15" s="5" t="s">
        <v>159</v>
      </c>
    </row>
    <row r="16" spans="1:2" ht="12.75">
      <c r="A16" s="78">
        <v>0.60416666666667</v>
      </c>
      <c r="B16" s="5" t="s">
        <v>521</v>
      </c>
    </row>
    <row r="17" spans="1:2" ht="12.75">
      <c r="A17" s="78" t="s">
        <v>16</v>
      </c>
      <c r="B17" s="5" t="s">
        <v>139</v>
      </c>
    </row>
    <row r="18" spans="1:2" ht="12.75">
      <c r="A18" s="78">
        <v>0.64583333333333</v>
      </c>
      <c r="B18" s="5" t="s">
        <v>456</v>
      </c>
    </row>
    <row r="19" spans="1:2" ht="12.75">
      <c r="A19" s="78"/>
      <c r="B19" s="5" t="s">
        <v>545</v>
      </c>
    </row>
    <row r="20" spans="1:2" ht="12.75">
      <c r="A20" s="78"/>
      <c r="B20" s="5" t="s">
        <v>301</v>
      </c>
    </row>
    <row r="21" spans="1:2" ht="12.75">
      <c r="A21" s="78" t="s">
        <v>415</v>
      </c>
      <c r="B21" s="5" t="s">
        <v>273</v>
      </c>
    </row>
    <row r="22" spans="1:2" ht="12.75">
      <c r="A22" s="78"/>
      <c r="B22" s="5" t="s">
        <v>457</v>
      </c>
    </row>
    <row r="23" spans="1:2" ht="12.75">
      <c r="A23" s="78" t="s">
        <v>28</v>
      </c>
      <c r="B23" s="5" t="s">
        <v>177</v>
      </c>
    </row>
    <row r="24" spans="1:2" ht="12.75">
      <c r="A24" s="78"/>
      <c r="B24" s="5" t="s">
        <v>132</v>
      </c>
    </row>
    <row r="25" spans="1:2" ht="12.75">
      <c r="A25" s="78" t="s">
        <v>18</v>
      </c>
      <c r="B25" s="5" t="s">
        <v>230</v>
      </c>
    </row>
    <row r="26" spans="1:2" ht="12.75">
      <c r="A26" s="78"/>
      <c r="B26" s="5" t="s">
        <v>299</v>
      </c>
    </row>
    <row r="27" spans="1:2" ht="12.75">
      <c r="A27" s="78"/>
      <c r="B27" s="5" t="s">
        <v>11</v>
      </c>
    </row>
    <row r="28" ht="12.75" customHeight="1">
      <c r="A28" s="78"/>
    </row>
    <row r="29" spans="1:2" ht="12.75" customHeight="1">
      <c r="A29" s="78"/>
      <c r="B29" s="79" t="s">
        <v>189</v>
      </c>
    </row>
    <row r="30" spans="1:2" ht="12.75" customHeight="1">
      <c r="A30" s="78">
        <v>0.71875</v>
      </c>
      <c r="B30" s="5" t="s">
        <v>43</v>
      </c>
    </row>
    <row r="31" spans="1:2" ht="12.75">
      <c r="A31" s="78">
        <v>0.72916666666667</v>
      </c>
      <c r="B31" s="5" t="s">
        <v>195</v>
      </c>
    </row>
    <row r="32" spans="1:2" ht="12.75">
      <c r="A32" s="78"/>
      <c r="B32" s="5" t="s">
        <v>430</v>
      </c>
    </row>
    <row r="33" spans="1:2" ht="12.75">
      <c r="A33" s="78"/>
      <c r="B33" s="5" t="s">
        <v>269</v>
      </c>
    </row>
    <row r="34" spans="1:2" ht="12.75">
      <c r="A34" s="78">
        <v>0.74652777777778</v>
      </c>
      <c r="B34" s="5" t="s">
        <v>270</v>
      </c>
    </row>
    <row r="35" spans="1:2" ht="25.5">
      <c r="A35" s="78" t="s">
        <v>91</v>
      </c>
      <c r="B35" s="5" t="s">
        <v>62</v>
      </c>
    </row>
    <row r="36" spans="1:2" ht="12.75">
      <c r="A36" s="78" t="s">
        <v>91</v>
      </c>
      <c r="B36" s="5" t="s">
        <v>138</v>
      </c>
    </row>
    <row r="37" spans="1:2" ht="12.75">
      <c r="A37" s="78" t="s">
        <v>91</v>
      </c>
      <c r="B37" s="5" t="s">
        <v>410</v>
      </c>
    </row>
    <row r="38" spans="1:2" ht="12.75">
      <c r="A38" s="78" t="s">
        <v>91</v>
      </c>
      <c r="B38" s="5" t="s">
        <v>543</v>
      </c>
    </row>
    <row r="39" ht="12.75" customHeight="1">
      <c r="A39" s="78"/>
    </row>
    <row r="40" spans="1:2" ht="12.75" customHeight="1">
      <c r="A40" s="78"/>
      <c r="B40" s="79" t="s">
        <v>133</v>
      </c>
    </row>
    <row r="41" spans="1:2" ht="12.75">
      <c r="A41" s="78" t="s">
        <v>91</v>
      </c>
      <c r="B41" s="5" t="s">
        <v>368</v>
      </c>
    </row>
    <row r="42" spans="1:2" ht="12.75">
      <c r="A42" s="78">
        <v>0.75347222222222</v>
      </c>
      <c r="B42" s="5" t="s">
        <v>328</v>
      </c>
    </row>
    <row r="43" spans="1:2" ht="12.75">
      <c r="A43" s="78"/>
      <c r="B43" s="5" t="s">
        <v>338</v>
      </c>
    </row>
    <row r="44" spans="1:2" ht="12.75">
      <c r="A44" s="78"/>
      <c r="B44" s="5" t="s">
        <v>477</v>
      </c>
    </row>
    <row r="45" spans="1:2" ht="12.75">
      <c r="A45" s="78"/>
      <c r="B45" s="5" t="s">
        <v>148</v>
      </c>
    </row>
    <row r="46" spans="1:2" ht="12.75" customHeight="1">
      <c r="A46" s="78">
        <v>0.75694444444444</v>
      </c>
      <c r="B46" s="5" t="s">
        <v>189</v>
      </c>
    </row>
    <row r="47" spans="1:2" ht="12.75">
      <c r="A47" s="78">
        <v>0.76388888888889</v>
      </c>
      <c r="B47" s="5" t="s">
        <v>64</v>
      </c>
    </row>
    <row r="48" spans="1:2" ht="12.75">
      <c r="A48" s="78">
        <v>0.76736111111111</v>
      </c>
      <c r="B48" s="5" t="s">
        <v>377</v>
      </c>
    </row>
    <row r="49" spans="1:2" ht="12.75">
      <c r="A49" s="78" t="s">
        <v>1</v>
      </c>
      <c r="B49" s="5" t="s">
        <v>339</v>
      </c>
    </row>
    <row r="50" spans="1:2" ht="12.75">
      <c r="A50" s="78"/>
      <c r="B50" s="5" t="s">
        <v>296</v>
      </c>
    </row>
    <row r="51" ht="12.75" customHeight="1">
      <c r="A51" s="4"/>
    </row>
    <row r="52" spans="1:2" ht="12.75" customHeight="1">
      <c r="A52" s="78"/>
      <c r="B52" s="79" t="s">
        <v>83</v>
      </c>
    </row>
    <row r="53" spans="1:2" ht="12.75">
      <c r="A53" s="78" t="s">
        <v>523</v>
      </c>
      <c r="B53" s="5" t="s">
        <v>506</v>
      </c>
    </row>
    <row r="54" spans="1:2" ht="12.75">
      <c r="A54" s="78">
        <v>0.77083333333333</v>
      </c>
      <c r="B54" s="5" t="s">
        <v>213</v>
      </c>
    </row>
    <row r="55" spans="1:2" ht="12.75">
      <c r="A55" s="78">
        <v>0.80208333333333</v>
      </c>
      <c r="B55" s="5" t="s">
        <v>134</v>
      </c>
    </row>
    <row r="56" spans="1:2" ht="12.75">
      <c r="A56" s="78">
        <v>0.80902777777778</v>
      </c>
      <c r="B56" s="5" t="s">
        <v>222</v>
      </c>
    </row>
    <row r="57" spans="1:2" ht="12.75">
      <c r="A57" s="78">
        <v>0.8125</v>
      </c>
      <c r="B57" s="5" t="s">
        <v>486</v>
      </c>
    </row>
    <row r="59" spans="1:2" ht="12.75" customHeight="1">
      <c r="A59" s="78" t="s">
        <v>228</v>
      </c>
      <c r="B59" s="5" t="s">
        <v>48</v>
      </c>
    </row>
    <row r="60" spans="1:2" ht="12.75">
      <c r="A60" s="78">
        <v>0.83333333333333</v>
      </c>
      <c r="B60" s="5" t="s">
        <v>350</v>
      </c>
    </row>
    <row r="61" spans="1:2" ht="12.75" customHeight="1">
      <c r="A61" s="78">
        <v>0.83680555555556</v>
      </c>
      <c r="B61" s="5" t="s">
        <v>538</v>
      </c>
    </row>
    <row r="62" spans="1:2" ht="12.75">
      <c r="A62" s="78">
        <v>0.84027777777778</v>
      </c>
      <c r="B62" s="5" t="s">
        <v>552</v>
      </c>
    </row>
    <row r="63" spans="1:2" ht="12.75">
      <c r="A63" s="78">
        <v>0.85416666666667</v>
      </c>
      <c r="B63" s="5" t="s">
        <v>47</v>
      </c>
    </row>
    <row r="64" spans="1:2" ht="12.75" customHeight="1">
      <c r="A64" s="78">
        <v>0.86111111111111</v>
      </c>
      <c r="B64" s="5" t="s">
        <v>444</v>
      </c>
    </row>
    <row r="65" spans="1:2" ht="12.75" customHeight="1">
      <c r="A65" s="78">
        <v>0.86805555555556</v>
      </c>
      <c r="B65" s="5" t="s">
        <v>124</v>
      </c>
    </row>
    <row r="66" spans="1:2" ht="12.75" customHeight="1">
      <c r="A66" s="78">
        <v>0.875</v>
      </c>
      <c r="B66" s="5" t="s">
        <v>319</v>
      </c>
    </row>
    <row r="67" spans="1:2" ht="12.75" customHeight="1">
      <c r="A67" s="78">
        <v>0.88541666666667</v>
      </c>
      <c r="B67" s="5" t="s">
        <v>325</v>
      </c>
    </row>
    <row r="68" spans="1:2" ht="12.75">
      <c r="A68" s="78">
        <v>0.88888888888889</v>
      </c>
      <c r="B68" s="5" t="s">
        <v>454</v>
      </c>
    </row>
    <row r="69" spans="1:2" ht="12.75" customHeight="1">
      <c r="A69" s="78">
        <v>0.89236111111111</v>
      </c>
      <c r="B69" s="5" t="s">
        <v>128</v>
      </c>
    </row>
    <row r="70" spans="1:2" ht="12.75" customHeight="1">
      <c r="A70" s="78">
        <v>0.95833333333333</v>
      </c>
      <c r="B70" s="5" t="s">
        <v>281</v>
      </c>
    </row>
    <row r="71" spans="1:2" ht="12.75" customHeight="1">
      <c r="A71" s="78"/>
      <c r="B71" s="5" t="s">
        <v>15</v>
      </c>
    </row>
    <row r="72" ht="12.75" customHeight="1">
      <c r="A72" s="78"/>
    </row>
    <row r="73" spans="1:2" ht="12.75" customHeight="1">
      <c r="A73" s="78" t="s">
        <v>242</v>
      </c>
      <c r="B73" s="5" t="s">
        <v>535</v>
      </c>
    </row>
    <row r="74" ht="12.75" customHeight="1">
      <c r="A74" s="78"/>
    </row>
    <row r="75" ht="12.75" customHeight="1">
      <c r="A75" s="78"/>
    </row>
  </sheetData>
  <sheetProtection/>
  <mergeCells count="4">
    <mergeCell ref="A1:C1"/>
    <mergeCell ref="A2:C2"/>
    <mergeCell ref="A3:C3"/>
    <mergeCell ref="A4:C4"/>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G1"/>
    </sheetView>
  </sheetViews>
  <sheetFormatPr defaultColWidth="17.140625" defaultRowHeight="12.75" customHeight="1"/>
  <cols>
    <col min="1" max="1" width="5.00390625" style="0" customWidth="1"/>
    <col min="2" max="2" width="21.7109375" style="0" customWidth="1"/>
    <col min="3" max="3" width="12.57421875" style="0" customWidth="1"/>
    <col min="4" max="4" width="6.8515625" style="0" customWidth="1"/>
    <col min="5" max="5" width="8.00390625" style="0" customWidth="1"/>
    <col min="6" max="6" width="9.57421875" style="0" customWidth="1"/>
    <col min="7" max="7" width="55.421875" style="0" customWidth="1"/>
  </cols>
  <sheetData>
    <row r="1" spans="1:7" ht="23.25">
      <c r="A1" s="115" t="s">
        <v>217</v>
      </c>
      <c r="B1" s="116"/>
      <c r="C1" s="116"/>
      <c r="D1" s="117"/>
      <c r="E1" s="117"/>
      <c r="F1" s="117"/>
      <c r="G1" s="118"/>
    </row>
    <row r="2" spans="1:7" ht="12.75">
      <c r="A2" s="7"/>
      <c r="B2" s="119" t="s">
        <v>162</v>
      </c>
      <c r="C2" s="119"/>
      <c r="D2" s="119"/>
      <c r="E2" s="119"/>
      <c r="F2" s="120"/>
      <c r="G2" s="8"/>
    </row>
    <row r="3" spans="1:7" ht="12.75" customHeight="1">
      <c r="A3" s="1"/>
      <c r="B3" s="5"/>
      <c r="C3" s="5"/>
      <c r="D3" s="5"/>
      <c r="E3" s="5"/>
      <c r="F3" s="5"/>
      <c r="G3" s="5"/>
    </row>
    <row r="4" spans="1:7" ht="12.75">
      <c r="A4" s="9"/>
      <c r="B4" s="10" t="s">
        <v>337</v>
      </c>
      <c r="C4" s="11">
        <v>10000</v>
      </c>
      <c r="D4" s="1"/>
      <c r="E4" s="1"/>
      <c r="F4" s="1"/>
      <c r="G4" s="1"/>
    </row>
    <row r="5" spans="1:7" ht="12.75" customHeight="1">
      <c r="A5" s="1"/>
      <c r="B5" s="5"/>
      <c r="C5" s="5"/>
      <c r="D5" s="5"/>
      <c r="E5" s="5"/>
      <c r="F5" s="5"/>
      <c r="G5" s="5"/>
    </row>
    <row r="6" spans="1:7" ht="12.75" customHeight="1">
      <c r="A6" s="9"/>
      <c r="B6" s="12"/>
      <c r="C6" s="13" t="s">
        <v>409</v>
      </c>
      <c r="D6" s="13" t="s">
        <v>34</v>
      </c>
      <c r="E6" s="14"/>
      <c r="F6" s="13" t="s">
        <v>136</v>
      </c>
      <c r="G6" s="5"/>
    </row>
    <row r="7" spans="1:7" ht="12.75" customHeight="1">
      <c r="A7" s="9"/>
      <c r="B7" s="15" t="s">
        <v>478</v>
      </c>
      <c r="C7" s="16">
        <f aca="true" t="shared" si="0" ref="C7:C17">D7*$C$4</f>
        <v>600</v>
      </c>
      <c r="D7" s="17">
        <v>0.06</v>
      </c>
      <c r="E7" s="5"/>
      <c r="F7" s="18">
        <v>0.06</v>
      </c>
      <c r="G7" s="5"/>
    </row>
    <row r="8" spans="1:7" ht="12.75" customHeight="1">
      <c r="A8" s="9"/>
      <c r="B8" s="19" t="s">
        <v>78</v>
      </c>
      <c r="C8" s="16">
        <f t="shared" si="0"/>
        <v>400</v>
      </c>
      <c r="D8" s="20">
        <v>0.04</v>
      </c>
      <c r="E8" s="5"/>
      <c r="F8" s="21">
        <v>0.04</v>
      </c>
      <c r="G8" s="5"/>
    </row>
    <row r="9" spans="1:7" ht="12.75" customHeight="1">
      <c r="A9" s="9"/>
      <c r="B9" s="19" t="s">
        <v>333</v>
      </c>
      <c r="C9" s="16">
        <f t="shared" si="0"/>
        <v>800</v>
      </c>
      <c r="D9" s="20">
        <v>0.08</v>
      </c>
      <c r="E9" s="5"/>
      <c r="F9" s="21">
        <v>0.08</v>
      </c>
      <c r="G9" s="5"/>
    </row>
    <row r="10" spans="1:7" ht="12.75" customHeight="1">
      <c r="A10" s="9"/>
      <c r="B10" s="19" t="s">
        <v>186</v>
      </c>
      <c r="C10" s="16">
        <f t="shared" si="0"/>
        <v>300</v>
      </c>
      <c r="D10" s="20">
        <v>0.03</v>
      </c>
      <c r="E10" s="5"/>
      <c r="F10" s="21">
        <v>0.03</v>
      </c>
      <c r="G10" s="5"/>
    </row>
    <row r="11" spans="1:7" ht="12.75" customHeight="1">
      <c r="A11" s="9"/>
      <c r="B11" s="19" t="s">
        <v>20</v>
      </c>
      <c r="C11" s="16">
        <f t="shared" si="0"/>
        <v>500</v>
      </c>
      <c r="D11" s="20">
        <v>0.05</v>
      </c>
      <c r="E11" s="5"/>
      <c r="F11" s="21">
        <v>0.05</v>
      </c>
      <c r="G11" s="5"/>
    </row>
    <row r="12" spans="1:7" ht="12.75" customHeight="1">
      <c r="A12" s="9"/>
      <c r="B12" s="19" t="s">
        <v>532</v>
      </c>
      <c r="C12" s="16">
        <f t="shared" si="0"/>
        <v>200</v>
      </c>
      <c r="D12" s="20">
        <v>0.02</v>
      </c>
      <c r="E12" s="5"/>
      <c r="F12" s="21">
        <v>0.02</v>
      </c>
      <c r="G12" s="5"/>
    </row>
    <row r="13" spans="1:7" ht="12.75" customHeight="1">
      <c r="A13" s="9"/>
      <c r="B13" s="19" t="s">
        <v>189</v>
      </c>
      <c r="C13" s="16">
        <f t="shared" si="0"/>
        <v>300</v>
      </c>
      <c r="D13" s="20">
        <v>0.03</v>
      </c>
      <c r="E13" s="5"/>
      <c r="F13" s="21">
        <v>0.03</v>
      </c>
      <c r="G13" s="5"/>
    </row>
    <row r="14" spans="1:7" ht="12.75" customHeight="1">
      <c r="A14" s="9"/>
      <c r="B14" s="19" t="s">
        <v>141</v>
      </c>
      <c r="C14" s="16">
        <f t="shared" si="0"/>
        <v>800</v>
      </c>
      <c r="D14" s="20">
        <v>0.08</v>
      </c>
      <c r="E14" s="5"/>
      <c r="F14" s="21">
        <v>0.08</v>
      </c>
      <c r="G14" s="5"/>
    </row>
    <row r="15" spans="1:7" ht="12.75" customHeight="1">
      <c r="A15" s="9"/>
      <c r="B15" s="19" t="s">
        <v>194</v>
      </c>
      <c r="C15" s="16">
        <f t="shared" si="0"/>
        <v>1000</v>
      </c>
      <c r="D15" s="20">
        <v>0.1</v>
      </c>
      <c r="E15" s="5"/>
      <c r="F15" s="21">
        <v>0.1</v>
      </c>
      <c r="G15" s="5"/>
    </row>
    <row r="16" spans="1:7" ht="12.75" customHeight="1">
      <c r="A16" s="9"/>
      <c r="B16" s="19" t="s">
        <v>83</v>
      </c>
      <c r="C16" s="16">
        <f t="shared" si="0"/>
        <v>4700</v>
      </c>
      <c r="D16" s="20">
        <v>0.47</v>
      </c>
      <c r="E16" s="5"/>
      <c r="F16" s="21">
        <v>0.47</v>
      </c>
      <c r="G16" s="5"/>
    </row>
    <row r="17" spans="1:7" ht="12.75" customHeight="1">
      <c r="A17" s="9"/>
      <c r="B17" s="12" t="s">
        <v>432</v>
      </c>
      <c r="C17" s="16">
        <f t="shared" si="0"/>
        <v>400</v>
      </c>
      <c r="D17" s="22">
        <v>0.04</v>
      </c>
      <c r="E17" s="5"/>
      <c r="F17" s="21">
        <v>0.04</v>
      </c>
      <c r="G17" s="5"/>
    </row>
    <row r="18" spans="1:7" ht="12.75" customHeight="1">
      <c r="A18" s="9"/>
      <c r="B18" s="23" t="s">
        <v>129</v>
      </c>
      <c r="C18" s="24">
        <f>SUM(C7:C17)</f>
        <v>10000</v>
      </c>
      <c r="D18" s="25">
        <f>SUM(D7:D17)</f>
        <v>1</v>
      </c>
      <c r="E18" s="5"/>
      <c r="F18" s="21">
        <v>1</v>
      </c>
      <c r="G18" s="5"/>
    </row>
    <row r="19" spans="1:7" ht="12.75" customHeight="1">
      <c r="A19" s="9"/>
      <c r="B19" s="19"/>
      <c r="C19" s="5"/>
      <c r="D19" s="5"/>
      <c r="E19" s="5"/>
      <c r="F19" s="5"/>
      <c r="G19" s="5"/>
    </row>
    <row r="20" spans="1:7" ht="12.75">
      <c r="A20" s="9"/>
      <c r="B20" s="109" t="s">
        <v>385</v>
      </c>
      <c r="C20" s="110"/>
      <c r="D20" s="110"/>
      <c r="E20" s="110"/>
      <c r="F20" s="110"/>
      <c r="G20" s="108"/>
    </row>
    <row r="21" spans="1:7" ht="12.75">
      <c r="A21" s="26"/>
      <c r="B21" s="111" t="s">
        <v>167</v>
      </c>
      <c r="C21" s="112"/>
      <c r="D21" s="112"/>
      <c r="E21" s="112"/>
      <c r="F21" s="112"/>
      <c r="G21" s="108"/>
    </row>
    <row r="22" spans="1:7" ht="12.75">
      <c r="A22" s="26"/>
      <c r="B22" s="100" t="s">
        <v>317</v>
      </c>
      <c r="C22" s="112"/>
      <c r="D22" s="112"/>
      <c r="E22" s="112"/>
      <c r="F22" s="112"/>
      <c r="G22" s="108"/>
    </row>
    <row r="23" spans="1:7" ht="12.75">
      <c r="A23" s="26"/>
      <c r="B23" s="100" t="s">
        <v>323</v>
      </c>
      <c r="C23" s="112"/>
      <c r="D23" s="112"/>
      <c r="E23" s="112"/>
      <c r="F23" s="112"/>
      <c r="G23" s="108"/>
    </row>
    <row r="24" spans="1:7" ht="12.75">
      <c r="A24" s="26"/>
      <c r="B24" s="100" t="s">
        <v>60</v>
      </c>
      <c r="C24" s="112"/>
      <c r="D24" s="112"/>
      <c r="E24" s="112"/>
      <c r="F24" s="112"/>
      <c r="G24" s="108"/>
    </row>
    <row r="25" spans="1:7" ht="12.75" customHeight="1">
      <c r="A25" s="113"/>
      <c r="B25" s="114"/>
      <c r="C25" s="108"/>
      <c r="D25" s="108"/>
      <c r="E25" s="108"/>
      <c r="F25" s="108"/>
      <c r="G25" s="5"/>
    </row>
    <row r="26" spans="2:7" ht="12.75">
      <c r="B26" s="106" t="s">
        <v>318</v>
      </c>
      <c r="C26" s="107"/>
      <c r="D26" s="107"/>
      <c r="E26" s="107"/>
      <c r="F26" s="107"/>
      <c r="G26" s="108"/>
    </row>
    <row r="27" spans="1:7" ht="15">
      <c r="A27" s="1"/>
      <c r="B27" s="28"/>
      <c r="C27" s="29"/>
      <c r="D27" s="29"/>
      <c r="E27" s="29"/>
      <c r="F27" s="29"/>
      <c r="G27" s="29"/>
    </row>
  </sheetData>
  <sheetProtection/>
  <mergeCells count="9">
    <mergeCell ref="A1:G1"/>
    <mergeCell ref="B2:F2"/>
    <mergeCell ref="B26:G26"/>
    <mergeCell ref="B20:G20"/>
    <mergeCell ref="B21:G21"/>
    <mergeCell ref="B22:G22"/>
    <mergeCell ref="B23:G23"/>
    <mergeCell ref="B24:G24"/>
    <mergeCell ref="A25:F25"/>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101"/>
  <sheetViews>
    <sheetView zoomScalePageLayoutView="0" workbookViewId="0" topLeftCell="A1">
      <selection activeCell="A1" sqref="A1:G1"/>
    </sheetView>
  </sheetViews>
  <sheetFormatPr defaultColWidth="17.140625" defaultRowHeight="12.75" customHeight="1"/>
  <cols>
    <col min="1" max="1" width="25.57421875" style="0" customWidth="1"/>
    <col min="2" max="2" width="12.57421875" style="0" customWidth="1"/>
    <col min="3" max="3" width="11.28125" style="0" customWidth="1"/>
    <col min="4" max="4" width="4.28125" style="0" customWidth="1"/>
    <col min="5" max="5" width="22.421875" style="0" customWidth="1"/>
    <col min="6" max="6" width="10.7109375" style="0" customWidth="1"/>
    <col min="7" max="7" width="9.57421875" style="0" customWidth="1"/>
  </cols>
  <sheetData>
    <row r="1" spans="1:7" ht="23.25">
      <c r="A1" s="121" t="s">
        <v>295</v>
      </c>
      <c r="B1" s="122"/>
      <c r="C1" s="122"/>
      <c r="D1" s="123"/>
      <c r="E1" s="123"/>
      <c r="F1" s="123"/>
      <c r="G1" s="123"/>
    </row>
    <row r="2" spans="1:7" ht="12.75">
      <c r="A2" s="124"/>
      <c r="B2" s="124"/>
      <c r="C2" s="124"/>
      <c r="D2" s="124"/>
      <c r="E2" s="124"/>
      <c r="F2" s="5"/>
      <c r="G2" s="5"/>
    </row>
    <row r="3" spans="1:7" ht="12.75" customHeight="1">
      <c r="A3" s="30" t="s">
        <v>472</v>
      </c>
      <c r="B3" s="30"/>
      <c r="C3" s="30"/>
      <c r="D3" s="27"/>
      <c r="E3" s="27"/>
      <c r="F3" s="27"/>
      <c r="G3" s="31"/>
    </row>
    <row r="4" spans="1:7" ht="12.75">
      <c r="A4" s="112" t="s">
        <v>404</v>
      </c>
      <c r="B4" s="112"/>
      <c r="C4" s="112"/>
      <c r="D4" s="112"/>
      <c r="E4" s="112"/>
      <c r="F4" s="112"/>
      <c r="G4" s="125"/>
    </row>
    <row r="5" spans="1:7" ht="12.75">
      <c r="A5" s="100" t="s">
        <v>5</v>
      </c>
      <c r="B5" s="111"/>
      <c r="C5" s="112"/>
      <c r="D5" s="112"/>
      <c r="E5" s="112"/>
      <c r="F5" s="112"/>
      <c r="G5" s="112"/>
    </row>
    <row r="6" spans="1:7" ht="12.75">
      <c r="A6" s="100" t="s">
        <v>229</v>
      </c>
      <c r="B6" s="111"/>
      <c r="C6" s="112"/>
      <c r="D6" s="112"/>
      <c r="E6" s="112"/>
      <c r="F6" s="112"/>
      <c r="G6" s="112"/>
    </row>
    <row r="7" spans="1:7" ht="12.75">
      <c r="A7" s="100" t="s">
        <v>168</v>
      </c>
      <c r="B7" s="111"/>
      <c r="C7" s="112"/>
      <c r="D7" s="112"/>
      <c r="E7" s="112"/>
      <c r="F7" s="112"/>
      <c r="G7" s="112"/>
    </row>
    <row r="8" spans="1:7" ht="12.75" customHeight="1">
      <c r="A8" s="3"/>
      <c r="B8" s="19"/>
      <c r="C8" s="5"/>
      <c r="D8" s="5"/>
      <c r="E8" s="5"/>
      <c r="F8" s="5"/>
      <c r="G8" s="5"/>
    </row>
    <row r="9" spans="1:7" ht="12.75" customHeight="1">
      <c r="A9" s="3"/>
      <c r="B9" s="32" t="s">
        <v>336</v>
      </c>
      <c r="C9" s="4" t="s">
        <v>311</v>
      </c>
      <c r="D9" s="5"/>
      <c r="E9" s="5"/>
      <c r="F9" s="4" t="s">
        <v>336</v>
      </c>
      <c r="G9" s="4" t="s">
        <v>311</v>
      </c>
    </row>
    <row r="10" spans="1:7" ht="12.75" customHeight="1">
      <c r="A10" s="33" t="s">
        <v>478</v>
      </c>
      <c r="B10" s="34">
        <f>'Budget Estimator'!C7</f>
        <v>600</v>
      </c>
      <c r="C10" s="33"/>
      <c r="D10" s="5"/>
      <c r="E10" s="33" t="s">
        <v>189</v>
      </c>
      <c r="F10" s="33">
        <f>'Budget Estimator'!C13</f>
        <v>300</v>
      </c>
      <c r="G10" s="33"/>
    </row>
    <row r="11" spans="1:7" ht="12.75" customHeight="1">
      <c r="A11" s="35" t="s">
        <v>479</v>
      </c>
      <c r="B11" s="36"/>
      <c r="C11" s="17"/>
      <c r="D11" s="5"/>
      <c r="E11" s="37" t="s">
        <v>314</v>
      </c>
      <c r="F11" s="17"/>
      <c r="G11" s="17"/>
    </row>
    <row r="12" spans="1:7" ht="12.75" customHeight="1">
      <c r="A12" s="2" t="s">
        <v>413</v>
      </c>
      <c r="B12" s="38"/>
      <c r="C12" s="20"/>
      <c r="D12" s="5"/>
      <c r="E12" s="5" t="s">
        <v>484</v>
      </c>
      <c r="F12" s="20"/>
      <c r="G12" s="20"/>
    </row>
    <row r="13" spans="1:7" ht="12.75" customHeight="1">
      <c r="A13" s="2" t="s">
        <v>397</v>
      </c>
      <c r="B13" s="38"/>
      <c r="C13" s="20"/>
      <c r="D13" s="5"/>
      <c r="E13" s="5" t="s">
        <v>447</v>
      </c>
      <c r="F13" s="20"/>
      <c r="G13" s="20"/>
    </row>
    <row r="14" spans="1:7" ht="12.75" customHeight="1">
      <c r="A14" s="2" t="s">
        <v>388</v>
      </c>
      <c r="B14" s="38"/>
      <c r="C14" s="20"/>
      <c r="D14" s="5"/>
      <c r="E14" s="5" t="s">
        <v>57</v>
      </c>
      <c r="F14" s="20"/>
      <c r="G14" s="20"/>
    </row>
    <row r="15" spans="1:7" ht="12.75">
      <c r="A15" s="2" t="s">
        <v>172</v>
      </c>
      <c r="B15" s="38"/>
      <c r="C15" s="20"/>
      <c r="D15" s="5"/>
      <c r="E15" s="5" t="s">
        <v>76</v>
      </c>
      <c r="F15" s="20"/>
      <c r="G15" s="20"/>
    </row>
    <row r="16" spans="1:7" ht="12.75" customHeight="1">
      <c r="A16" s="2" t="s">
        <v>235</v>
      </c>
      <c r="B16" s="38"/>
      <c r="C16" s="20"/>
      <c r="D16" s="5"/>
      <c r="E16" s="5" t="s">
        <v>174</v>
      </c>
      <c r="F16" s="20"/>
      <c r="G16" s="20"/>
    </row>
    <row r="17" spans="1:7" ht="12.75">
      <c r="A17" s="2" t="s">
        <v>438</v>
      </c>
      <c r="B17" s="38"/>
      <c r="C17" s="20"/>
      <c r="D17" s="5"/>
      <c r="E17" s="5" t="s">
        <v>223</v>
      </c>
      <c r="F17" s="20"/>
      <c r="G17" s="20"/>
    </row>
    <row r="18" spans="1:7" ht="12.75" customHeight="1">
      <c r="A18" s="2" t="s">
        <v>184</v>
      </c>
      <c r="B18" s="38"/>
      <c r="C18" s="20"/>
      <c r="D18" s="5"/>
      <c r="E18" s="5" t="s">
        <v>330</v>
      </c>
      <c r="F18" s="20"/>
      <c r="G18" s="20"/>
    </row>
    <row r="19" spans="1:7" ht="12.75">
      <c r="A19" s="2" t="s">
        <v>49</v>
      </c>
      <c r="B19" s="38"/>
      <c r="C19" s="20"/>
      <c r="D19" s="5"/>
      <c r="E19" s="5" t="s">
        <v>527</v>
      </c>
      <c r="F19" s="20"/>
      <c r="G19" s="20"/>
    </row>
    <row r="20" spans="1:7" ht="12.75">
      <c r="A20" s="2" t="s">
        <v>343</v>
      </c>
      <c r="B20" s="38"/>
      <c r="C20" s="20"/>
      <c r="D20" s="5"/>
      <c r="E20" s="5" t="s">
        <v>450</v>
      </c>
      <c r="F20" s="20"/>
      <c r="G20" s="20"/>
    </row>
    <row r="21" spans="1:7" ht="12.75" customHeight="1">
      <c r="A21" s="2" t="s">
        <v>150</v>
      </c>
      <c r="B21" s="38"/>
      <c r="C21" s="20"/>
      <c r="D21" s="5"/>
      <c r="E21" s="5" t="s">
        <v>22</v>
      </c>
      <c r="F21" s="20"/>
      <c r="G21" s="20"/>
    </row>
    <row r="22" spans="1:7" ht="12.75" customHeight="1">
      <c r="A22" s="2" t="s">
        <v>54</v>
      </c>
      <c r="B22" s="38"/>
      <c r="C22" s="20"/>
      <c r="D22" s="5"/>
      <c r="E22" s="5" t="s">
        <v>321</v>
      </c>
      <c r="F22" s="20"/>
      <c r="G22" s="20"/>
    </row>
    <row r="23" spans="1:7" ht="12.75">
      <c r="A23" s="2" t="s">
        <v>120</v>
      </c>
      <c r="B23" s="38"/>
      <c r="C23" s="20"/>
      <c r="D23" s="5"/>
      <c r="E23" s="5" t="s">
        <v>239</v>
      </c>
      <c r="F23" s="20"/>
      <c r="G23" s="20"/>
    </row>
    <row r="24" spans="1:7" ht="12.75" customHeight="1">
      <c r="A24" s="2" t="s">
        <v>498</v>
      </c>
      <c r="B24" s="38"/>
      <c r="C24" s="20"/>
      <c r="D24" s="5"/>
      <c r="E24" s="39" t="s">
        <v>180</v>
      </c>
      <c r="F24" s="22"/>
      <c r="G24" s="22"/>
    </row>
    <row r="25" spans="1:7" ht="12.75">
      <c r="A25" s="5" t="s">
        <v>305</v>
      </c>
      <c r="B25" s="38"/>
      <c r="C25" s="20"/>
      <c r="D25" s="5"/>
      <c r="E25" s="40" t="s">
        <v>193</v>
      </c>
      <c r="F25" s="41">
        <f>SUM(F11:F24)</f>
        <v>0</v>
      </c>
      <c r="G25" s="41">
        <f>SUM(G11:G24)</f>
        <v>0</v>
      </c>
    </row>
    <row r="26" spans="1:7" ht="12.75" customHeight="1">
      <c r="A26" s="5" t="s">
        <v>326</v>
      </c>
      <c r="B26" s="38"/>
      <c r="C26" s="20"/>
      <c r="D26" s="5"/>
      <c r="E26" s="5"/>
      <c r="F26" s="5"/>
      <c r="G26" s="5"/>
    </row>
    <row r="27" spans="1:7" ht="12.75" customHeight="1">
      <c r="A27" s="5" t="s">
        <v>344</v>
      </c>
      <c r="B27" s="42"/>
      <c r="C27" s="20"/>
      <c r="D27" s="5"/>
      <c r="E27" s="5"/>
      <c r="F27" s="4" t="s">
        <v>336</v>
      </c>
      <c r="G27" s="4" t="s">
        <v>311</v>
      </c>
    </row>
    <row r="28" spans="1:7" ht="12.75">
      <c r="A28" s="5" t="s">
        <v>6</v>
      </c>
      <c r="B28" s="20"/>
      <c r="C28" s="20"/>
      <c r="D28" s="5"/>
      <c r="E28" s="33" t="s">
        <v>141</v>
      </c>
      <c r="F28" s="33">
        <f>'Budget Estimator'!C14</f>
        <v>800</v>
      </c>
      <c r="G28" s="33"/>
    </row>
    <row r="29" spans="1:7" ht="12.75" customHeight="1">
      <c r="A29" s="39" t="s">
        <v>30</v>
      </c>
      <c r="B29" s="22"/>
      <c r="C29" s="22"/>
      <c r="D29" s="5"/>
      <c r="E29" s="37" t="s">
        <v>166</v>
      </c>
      <c r="F29" s="17"/>
      <c r="G29" s="17"/>
    </row>
    <row r="30" spans="1:7" ht="12.75" customHeight="1">
      <c r="A30" s="40" t="s">
        <v>40</v>
      </c>
      <c r="B30" s="41">
        <f>SUM(B11:B29)</f>
        <v>0</v>
      </c>
      <c r="C30" s="41">
        <f>SUM(C11:C29)</f>
        <v>0</v>
      </c>
      <c r="D30" s="5"/>
      <c r="E30" s="5" t="s">
        <v>408</v>
      </c>
      <c r="F30" s="20"/>
      <c r="G30" s="20"/>
    </row>
    <row r="31" spans="1:7" ht="12.75" customHeight="1">
      <c r="A31" s="5"/>
      <c r="B31" s="5"/>
      <c r="C31" s="5"/>
      <c r="D31" s="5"/>
      <c r="E31" s="5" t="s">
        <v>9</v>
      </c>
      <c r="F31" s="20"/>
      <c r="G31" s="20"/>
    </row>
    <row r="32" spans="1:7" ht="12.75" customHeight="1">
      <c r="A32" s="5"/>
      <c r="B32" s="4" t="s">
        <v>336</v>
      </c>
      <c r="C32" s="4" t="s">
        <v>311</v>
      </c>
      <c r="D32" s="5"/>
      <c r="E32" s="5" t="s">
        <v>399</v>
      </c>
      <c r="F32" s="20"/>
      <c r="G32" s="20"/>
    </row>
    <row r="33" spans="1:7" ht="12.75" customHeight="1">
      <c r="A33" s="33" t="s">
        <v>78</v>
      </c>
      <c r="B33" s="33">
        <f>'Budget Estimator'!C8</f>
        <v>400</v>
      </c>
      <c r="C33" s="33"/>
      <c r="D33" s="5"/>
      <c r="E33" s="5" t="s">
        <v>97</v>
      </c>
      <c r="F33" s="20"/>
      <c r="G33" s="20"/>
    </row>
    <row r="34" spans="1:7" ht="12.75" customHeight="1">
      <c r="A34" s="37" t="s">
        <v>131</v>
      </c>
      <c r="B34" s="17"/>
      <c r="C34" s="17"/>
      <c r="D34" s="5"/>
      <c r="E34" s="5" t="s">
        <v>263</v>
      </c>
      <c r="F34" s="20"/>
      <c r="G34" s="20"/>
    </row>
    <row r="35" spans="1:7" ht="12.75">
      <c r="A35" s="5" t="s">
        <v>8</v>
      </c>
      <c r="B35" s="20"/>
      <c r="C35" s="20"/>
      <c r="D35" s="5"/>
      <c r="E35" s="5" t="s">
        <v>245</v>
      </c>
      <c r="F35" s="20"/>
      <c r="G35" s="20"/>
    </row>
    <row r="36" spans="1:7" ht="12.75" customHeight="1">
      <c r="A36" s="5" t="s">
        <v>38</v>
      </c>
      <c r="B36" s="20"/>
      <c r="C36" s="20"/>
      <c r="D36" s="5"/>
      <c r="E36" s="5" t="s">
        <v>44</v>
      </c>
      <c r="F36" s="20"/>
      <c r="G36" s="20"/>
    </row>
    <row r="37" spans="1:7" ht="12.75" customHeight="1">
      <c r="A37" s="5" t="s">
        <v>509</v>
      </c>
      <c r="B37" s="20"/>
      <c r="C37" s="20"/>
      <c r="D37" s="5"/>
      <c r="E37" s="5" t="s">
        <v>151</v>
      </c>
      <c r="F37" s="20"/>
      <c r="G37" s="20"/>
    </row>
    <row r="38" spans="1:7" ht="12.75">
      <c r="A38" s="5" t="s">
        <v>531</v>
      </c>
      <c r="B38" s="20"/>
      <c r="C38" s="20"/>
      <c r="D38" s="5"/>
      <c r="E38" s="5" t="s">
        <v>500</v>
      </c>
      <c r="F38" s="20"/>
      <c r="G38" s="20"/>
    </row>
    <row r="39" spans="1:7" ht="12.75" customHeight="1">
      <c r="A39" s="5" t="s">
        <v>530</v>
      </c>
      <c r="B39" s="20"/>
      <c r="C39" s="20"/>
      <c r="D39" s="5"/>
      <c r="E39" s="5" t="s">
        <v>420</v>
      </c>
      <c r="F39" s="20"/>
      <c r="G39" s="20"/>
    </row>
    <row r="40" spans="1:7" ht="12.75" customHeight="1">
      <c r="A40" s="5" t="s">
        <v>460</v>
      </c>
      <c r="B40" s="20"/>
      <c r="C40" s="20"/>
      <c r="D40" s="5"/>
      <c r="E40" s="5" t="s">
        <v>140</v>
      </c>
      <c r="F40" s="20"/>
      <c r="G40" s="20"/>
    </row>
    <row r="41" spans="1:7" ht="12.75">
      <c r="A41" s="5" t="s">
        <v>260</v>
      </c>
      <c r="B41" s="20"/>
      <c r="C41" s="20"/>
      <c r="D41" s="5"/>
      <c r="E41" s="5" t="s">
        <v>188</v>
      </c>
      <c r="F41" s="20"/>
      <c r="G41" s="20"/>
    </row>
    <row r="42" spans="1:7" ht="12.75">
      <c r="A42" s="39" t="s">
        <v>204</v>
      </c>
      <c r="B42" s="22"/>
      <c r="C42" s="22"/>
      <c r="D42" s="5"/>
      <c r="E42" s="39" t="s">
        <v>3</v>
      </c>
      <c r="F42" s="22"/>
      <c r="G42" s="22"/>
    </row>
    <row r="43" spans="1:7" ht="12.75">
      <c r="A43" s="40" t="s">
        <v>536</v>
      </c>
      <c r="B43" s="41">
        <f>SUM(B34:B42)</f>
        <v>0</v>
      </c>
      <c r="C43" s="41">
        <f>SUM(C34:C42)</f>
        <v>0</v>
      </c>
      <c r="D43" s="5"/>
      <c r="E43" s="40" t="s">
        <v>170</v>
      </c>
      <c r="F43" s="41">
        <f>SUM(F29:F42)</f>
        <v>0</v>
      </c>
      <c r="G43" s="41">
        <f>SUM(G29:G42)</f>
        <v>0</v>
      </c>
    </row>
    <row r="44" spans="1:7" ht="12.75" customHeight="1">
      <c r="A44" s="5"/>
      <c r="B44" s="5"/>
      <c r="C44" s="5"/>
      <c r="D44" s="5"/>
      <c r="E44" s="5"/>
      <c r="F44" s="5"/>
      <c r="G44" s="5"/>
    </row>
    <row r="45" spans="1:7" ht="12.75" customHeight="1">
      <c r="A45" s="5"/>
      <c r="B45" s="4" t="s">
        <v>336</v>
      </c>
      <c r="C45" s="4" t="s">
        <v>311</v>
      </c>
      <c r="D45" s="5"/>
      <c r="E45" s="5"/>
      <c r="F45" s="4" t="s">
        <v>336</v>
      </c>
      <c r="G45" s="4" t="s">
        <v>311</v>
      </c>
    </row>
    <row r="46" spans="1:7" ht="12.75" customHeight="1">
      <c r="A46" s="33" t="s">
        <v>333</v>
      </c>
      <c r="B46" s="33">
        <f>'Budget Estimator'!C9</f>
        <v>800</v>
      </c>
      <c r="C46" s="33"/>
      <c r="D46" s="5"/>
      <c r="E46" s="33" t="s">
        <v>194</v>
      </c>
      <c r="F46" s="33">
        <f>'Budget Estimator'!C15</f>
        <v>1000</v>
      </c>
      <c r="G46" s="33"/>
    </row>
    <row r="47" spans="1:7" ht="12.75" customHeight="1">
      <c r="A47" s="37" t="s">
        <v>236</v>
      </c>
      <c r="B47" s="17"/>
      <c r="C47" s="17"/>
      <c r="D47" s="5"/>
      <c r="E47" s="37" t="s">
        <v>93</v>
      </c>
      <c r="F47" s="17"/>
      <c r="G47" s="17"/>
    </row>
    <row r="48" spans="1:7" ht="12.75" customHeight="1">
      <c r="A48" s="5" t="s">
        <v>83</v>
      </c>
      <c r="B48" s="20"/>
      <c r="C48" s="20"/>
      <c r="D48" s="5"/>
      <c r="E48" s="5" t="s">
        <v>100</v>
      </c>
      <c r="F48" s="20"/>
      <c r="G48" s="20"/>
    </row>
    <row r="49" spans="1:7" ht="12.75" customHeight="1">
      <c r="A49" s="5" t="s">
        <v>189</v>
      </c>
      <c r="B49" s="20"/>
      <c r="C49" s="20"/>
      <c r="D49" s="5"/>
      <c r="E49" s="5" t="s">
        <v>271</v>
      </c>
      <c r="F49" s="20"/>
      <c r="G49" s="20"/>
    </row>
    <row r="50" spans="1:7" ht="12.75" customHeight="1">
      <c r="A50" s="5" t="s">
        <v>156</v>
      </c>
      <c r="B50" s="20"/>
      <c r="C50" s="20"/>
      <c r="D50" s="5"/>
      <c r="E50" s="5" t="s">
        <v>341</v>
      </c>
      <c r="F50" s="20"/>
      <c r="G50" s="20"/>
    </row>
    <row r="51" spans="1:7" ht="12.75">
      <c r="A51" s="39" t="s">
        <v>411</v>
      </c>
      <c r="B51" s="22"/>
      <c r="C51" s="22"/>
      <c r="D51" s="5"/>
      <c r="E51" s="39" t="s">
        <v>532</v>
      </c>
      <c r="F51" s="22"/>
      <c r="G51" s="22"/>
    </row>
    <row r="52" spans="1:7" ht="12.75">
      <c r="A52" s="40" t="s">
        <v>421</v>
      </c>
      <c r="B52" s="41">
        <f>SUM(B47:B51)</f>
        <v>0</v>
      </c>
      <c r="C52" s="41">
        <f>SUM(C47:C51)</f>
        <v>0</v>
      </c>
      <c r="D52" s="5"/>
      <c r="E52" s="40" t="s">
        <v>203</v>
      </c>
      <c r="F52" s="41">
        <f>SUM(F47:F51)</f>
        <v>0</v>
      </c>
      <c r="G52" s="41">
        <f>SUM(G47:G51)</f>
        <v>0</v>
      </c>
    </row>
    <row r="53" spans="1:7" ht="12.75" customHeight="1">
      <c r="A53" s="5"/>
      <c r="B53" s="5"/>
      <c r="C53" s="5"/>
      <c r="D53" s="5"/>
      <c r="E53" s="5"/>
      <c r="F53" s="5"/>
      <c r="G53" s="5"/>
    </row>
    <row r="54" spans="1:7" ht="12.75" customHeight="1">
      <c r="A54" s="5"/>
      <c r="B54" s="4" t="s">
        <v>336</v>
      </c>
      <c r="C54" s="4" t="s">
        <v>311</v>
      </c>
      <c r="D54" s="5"/>
      <c r="E54" s="5"/>
      <c r="F54" s="4" t="s">
        <v>336</v>
      </c>
      <c r="G54" s="4" t="s">
        <v>311</v>
      </c>
    </row>
    <row r="55" spans="1:7" ht="12.75" customHeight="1">
      <c r="A55" s="33" t="s">
        <v>186</v>
      </c>
      <c r="B55" s="33">
        <f>'Budget Estimator'!C10</f>
        <v>300</v>
      </c>
      <c r="C55" s="33"/>
      <c r="D55" s="5"/>
      <c r="E55" s="33" t="s">
        <v>83</v>
      </c>
      <c r="F55" s="33">
        <f>'Budget Estimator'!C16</f>
        <v>4700</v>
      </c>
      <c r="G55" s="33"/>
    </row>
    <row r="56" spans="1:7" ht="12.75" customHeight="1">
      <c r="A56" s="37" t="s">
        <v>416</v>
      </c>
      <c r="B56" s="17"/>
      <c r="C56" s="17"/>
      <c r="D56" s="5"/>
      <c r="E56" s="37" t="s">
        <v>484</v>
      </c>
      <c r="F56" s="17"/>
      <c r="G56" s="17"/>
    </row>
    <row r="57" spans="1:7" ht="12.75" customHeight="1">
      <c r="A57" s="5" t="s">
        <v>215</v>
      </c>
      <c r="B57" s="20"/>
      <c r="C57" s="20"/>
      <c r="D57" s="5"/>
      <c r="E57" s="5" t="s">
        <v>166</v>
      </c>
      <c r="F57" s="20"/>
      <c r="G57" s="20"/>
    </row>
    <row r="58" spans="1:7" ht="12.75">
      <c r="A58" s="5" t="s">
        <v>88</v>
      </c>
      <c r="B58" s="20"/>
      <c r="C58" s="20"/>
      <c r="D58" s="5"/>
      <c r="E58" s="5" t="s">
        <v>188</v>
      </c>
      <c r="F58" s="20"/>
      <c r="G58" s="20"/>
    </row>
    <row r="59" spans="1:7" ht="12.75" customHeight="1">
      <c r="A59" s="5" t="s">
        <v>75</v>
      </c>
      <c r="B59" s="20"/>
      <c r="C59" s="20"/>
      <c r="D59" s="5"/>
      <c r="E59" s="5" t="s">
        <v>185</v>
      </c>
      <c r="F59" s="20"/>
      <c r="G59" s="20"/>
    </row>
    <row r="60" spans="1:7" ht="12.75" customHeight="1">
      <c r="A60" s="5" t="s">
        <v>501</v>
      </c>
      <c r="B60" s="20"/>
      <c r="C60" s="20"/>
      <c r="D60" s="5"/>
      <c r="E60" s="5" t="s">
        <v>37</v>
      </c>
      <c r="F60" s="20"/>
      <c r="G60" s="20"/>
    </row>
    <row r="61" spans="1:7" ht="12.75">
      <c r="A61" s="5" t="s">
        <v>112</v>
      </c>
      <c r="B61" s="20"/>
      <c r="C61" s="20"/>
      <c r="D61" s="5"/>
      <c r="E61" s="5" t="s">
        <v>253</v>
      </c>
      <c r="F61" s="20"/>
      <c r="G61" s="20"/>
    </row>
    <row r="62" spans="1:7" ht="12.75" customHeight="1">
      <c r="A62" s="5" t="s">
        <v>149</v>
      </c>
      <c r="B62" s="20"/>
      <c r="C62" s="20"/>
      <c r="D62" s="5"/>
      <c r="E62" s="5" t="s">
        <v>9</v>
      </c>
      <c r="F62" s="20"/>
      <c r="G62" s="20"/>
    </row>
    <row r="63" spans="1:7" ht="12.75" customHeight="1">
      <c r="A63" s="5" t="s">
        <v>233</v>
      </c>
      <c r="B63" s="20"/>
      <c r="C63" s="20"/>
      <c r="D63" s="5"/>
      <c r="E63" s="5" t="s">
        <v>263</v>
      </c>
      <c r="F63" s="20"/>
      <c r="G63" s="20"/>
    </row>
    <row r="64" spans="1:7" ht="12.75">
      <c r="A64" s="5" t="s">
        <v>61</v>
      </c>
      <c r="B64" s="20"/>
      <c r="C64" s="20"/>
      <c r="D64" s="5"/>
      <c r="E64" s="5" t="s">
        <v>121</v>
      </c>
      <c r="F64" s="20"/>
      <c r="G64" s="20"/>
    </row>
    <row r="65" spans="1:7" ht="12.75" customHeight="1">
      <c r="A65" s="5" t="s">
        <v>275</v>
      </c>
      <c r="B65" s="20"/>
      <c r="C65" s="20"/>
      <c r="D65" s="5"/>
      <c r="E65" s="5" t="s">
        <v>209</v>
      </c>
      <c r="F65" s="20"/>
      <c r="G65" s="20"/>
    </row>
    <row r="66" spans="1:7" ht="12.75">
      <c r="A66" s="5" t="s">
        <v>370</v>
      </c>
      <c r="B66" s="20"/>
      <c r="C66" s="20"/>
      <c r="D66" s="5"/>
      <c r="E66" s="5" t="s">
        <v>449</v>
      </c>
      <c r="F66" s="20"/>
      <c r="G66" s="20"/>
    </row>
    <row r="67" spans="1:7" ht="25.5">
      <c r="A67" s="5" t="s">
        <v>126</v>
      </c>
      <c r="B67" s="20"/>
      <c r="C67" s="20"/>
      <c r="D67" s="5"/>
      <c r="E67" s="5" t="s">
        <v>394</v>
      </c>
      <c r="F67" s="20"/>
      <c r="G67" s="20"/>
    </row>
    <row r="68" spans="1:7" ht="12.75">
      <c r="A68" s="5" t="s">
        <v>201</v>
      </c>
      <c r="B68" s="20"/>
      <c r="C68" s="20"/>
      <c r="D68" s="5"/>
      <c r="E68" s="5" t="s">
        <v>3</v>
      </c>
      <c r="F68" s="20"/>
      <c r="G68" s="20"/>
    </row>
    <row r="69" spans="1:7" ht="12.75">
      <c r="A69" s="5" t="s">
        <v>316</v>
      </c>
      <c r="B69" s="20"/>
      <c r="C69" s="20"/>
      <c r="D69" s="5"/>
      <c r="E69" s="5" t="s">
        <v>80</v>
      </c>
      <c r="F69" s="20"/>
      <c r="G69" s="20"/>
    </row>
    <row r="70" spans="1:7" ht="12.75" customHeight="1">
      <c r="A70" s="39" t="s">
        <v>364</v>
      </c>
      <c r="B70" s="22"/>
      <c r="C70" s="22"/>
      <c r="D70" s="5"/>
      <c r="E70" s="5" t="s">
        <v>340</v>
      </c>
      <c r="F70" s="20"/>
      <c r="G70" s="20"/>
    </row>
    <row r="71" spans="1:7" ht="12.75">
      <c r="A71" s="40" t="s">
        <v>161</v>
      </c>
      <c r="B71" s="41">
        <f>SUM(B56:B70)</f>
        <v>0</v>
      </c>
      <c r="C71" s="41">
        <f>SUM(C56:C70)</f>
        <v>0</v>
      </c>
      <c r="D71" s="5"/>
      <c r="E71" s="5" t="s">
        <v>500</v>
      </c>
      <c r="F71" s="20"/>
      <c r="G71" s="20"/>
    </row>
    <row r="72" spans="1:7" ht="12.75" customHeight="1">
      <c r="A72" s="5"/>
      <c r="B72" s="5"/>
      <c r="C72" s="5"/>
      <c r="D72" s="5"/>
      <c r="E72" s="5" t="s">
        <v>158</v>
      </c>
      <c r="F72" s="20"/>
      <c r="G72" s="20"/>
    </row>
    <row r="73" spans="1:7" ht="12.75" customHeight="1">
      <c r="A73" s="5"/>
      <c r="B73" s="4" t="s">
        <v>336</v>
      </c>
      <c r="C73" s="4" t="s">
        <v>311</v>
      </c>
      <c r="D73" s="5"/>
      <c r="E73" s="5" t="s">
        <v>398</v>
      </c>
      <c r="F73" s="20"/>
      <c r="G73" s="20"/>
    </row>
    <row r="74" spans="1:7" ht="12.75" customHeight="1">
      <c r="A74" s="33" t="s">
        <v>20</v>
      </c>
      <c r="B74" s="33">
        <f>'Budget Estimator'!C11</f>
        <v>500</v>
      </c>
      <c r="C74" s="33"/>
      <c r="D74" s="5"/>
      <c r="E74" s="5" t="s">
        <v>140</v>
      </c>
      <c r="F74" s="20"/>
      <c r="G74" s="20"/>
    </row>
    <row r="75" spans="1:7" ht="12.75" customHeight="1">
      <c r="A75" s="37" t="s">
        <v>212</v>
      </c>
      <c r="B75" s="17"/>
      <c r="C75" s="17"/>
      <c r="D75" s="5"/>
      <c r="E75" s="5" t="s">
        <v>331</v>
      </c>
      <c r="F75" s="20"/>
      <c r="G75" s="20"/>
    </row>
    <row r="76" spans="1:7" ht="12.75" customHeight="1">
      <c r="A76" s="5" t="s">
        <v>297</v>
      </c>
      <c r="B76" s="20"/>
      <c r="C76" s="20"/>
      <c r="D76" s="5"/>
      <c r="E76" s="5" t="s">
        <v>29</v>
      </c>
      <c r="F76" s="20"/>
      <c r="G76" s="20"/>
    </row>
    <row r="77" spans="1:7" ht="12.75" customHeight="1">
      <c r="A77" s="39" t="s">
        <v>278</v>
      </c>
      <c r="B77" s="22"/>
      <c r="C77" s="22"/>
      <c r="D77" s="5"/>
      <c r="E77" s="5" t="s">
        <v>72</v>
      </c>
      <c r="F77" s="20"/>
      <c r="G77" s="20"/>
    </row>
    <row r="78" spans="1:7" ht="12.75" customHeight="1">
      <c r="A78" s="40" t="s">
        <v>427</v>
      </c>
      <c r="B78" s="41">
        <f>SUM(B75:B77)</f>
        <v>0</v>
      </c>
      <c r="C78" s="41">
        <f>SUM(C75:C77)</f>
        <v>0</v>
      </c>
      <c r="D78" s="5"/>
      <c r="E78" s="5" t="s">
        <v>341</v>
      </c>
      <c r="F78" s="20"/>
      <c r="G78" s="20"/>
    </row>
    <row r="79" spans="1:7" ht="25.5">
      <c r="A79" s="5"/>
      <c r="B79" s="5"/>
      <c r="C79" s="5"/>
      <c r="D79" s="5"/>
      <c r="E79" s="5" t="s">
        <v>488</v>
      </c>
      <c r="F79" s="20"/>
      <c r="G79" s="20"/>
    </row>
    <row r="80" spans="1:7" ht="12.75" customHeight="1">
      <c r="A80" s="5"/>
      <c r="B80" s="4" t="s">
        <v>336</v>
      </c>
      <c r="C80" s="4" t="s">
        <v>311</v>
      </c>
      <c r="D80" s="5"/>
      <c r="E80" s="5" t="s">
        <v>33</v>
      </c>
      <c r="F80" s="20"/>
      <c r="G80" s="20"/>
    </row>
    <row r="81" spans="1:7" ht="12.75" customHeight="1">
      <c r="A81" s="33" t="s">
        <v>532</v>
      </c>
      <c r="B81" s="33">
        <f>'Budget Estimator'!C12</f>
        <v>200</v>
      </c>
      <c r="C81" s="33"/>
      <c r="D81" s="5"/>
      <c r="E81" s="5" t="s">
        <v>130</v>
      </c>
      <c r="F81" s="20"/>
      <c r="G81" s="20"/>
    </row>
    <row r="82" spans="1:7" ht="12.75">
      <c r="A82" s="37" t="s">
        <v>417</v>
      </c>
      <c r="B82" s="17"/>
      <c r="C82" s="17"/>
      <c r="D82" s="5"/>
      <c r="E82" s="5" t="s">
        <v>191</v>
      </c>
      <c r="F82" s="20"/>
      <c r="G82" s="20"/>
    </row>
    <row r="83" spans="1:7" ht="12.75">
      <c r="A83" s="5" t="s">
        <v>206</v>
      </c>
      <c r="B83" s="20"/>
      <c r="C83" s="20"/>
      <c r="D83" s="5"/>
      <c r="E83" s="5" t="s">
        <v>239</v>
      </c>
      <c r="F83" s="20"/>
      <c r="G83" s="20"/>
    </row>
    <row r="84" spans="1:7" ht="12.75" customHeight="1">
      <c r="A84" s="5" t="s">
        <v>220</v>
      </c>
      <c r="B84" s="20"/>
      <c r="C84" s="20"/>
      <c r="D84" s="5"/>
      <c r="E84" s="5" t="s">
        <v>180</v>
      </c>
      <c r="F84" s="20"/>
      <c r="G84" s="20"/>
    </row>
    <row r="85" spans="1:7" ht="12.75" customHeight="1">
      <c r="A85" s="5" t="s">
        <v>481</v>
      </c>
      <c r="B85" s="20"/>
      <c r="C85" s="20"/>
      <c r="D85" s="5"/>
      <c r="E85" s="39" t="s">
        <v>352</v>
      </c>
      <c r="F85" s="22"/>
      <c r="G85" s="22"/>
    </row>
    <row r="86" spans="1:7" ht="25.5">
      <c r="A86" s="5" t="s">
        <v>208</v>
      </c>
      <c r="B86" s="20"/>
      <c r="C86" s="20"/>
      <c r="D86" s="5"/>
      <c r="E86" s="40" t="s">
        <v>23</v>
      </c>
      <c r="F86" s="41">
        <f>SUM(F56:F85)</f>
        <v>0</v>
      </c>
      <c r="G86" s="41">
        <f>SUM(G56:G85)</f>
        <v>0</v>
      </c>
    </row>
    <row r="87" spans="1:7" ht="12.75" customHeight="1">
      <c r="A87" s="5" t="s">
        <v>459</v>
      </c>
      <c r="B87" s="20"/>
      <c r="C87" s="20"/>
      <c r="D87" s="5"/>
      <c r="E87" s="5"/>
      <c r="F87" s="5"/>
      <c r="G87" s="5"/>
    </row>
    <row r="88" spans="1:7" ht="12.75">
      <c r="A88" s="5" t="s">
        <v>306</v>
      </c>
      <c r="B88" s="20"/>
      <c r="C88" s="20"/>
      <c r="D88" s="5"/>
      <c r="E88" s="5"/>
      <c r="F88" s="4" t="s">
        <v>336</v>
      </c>
      <c r="G88" s="4" t="s">
        <v>311</v>
      </c>
    </row>
    <row r="89" spans="1:7" ht="12.75">
      <c r="A89" s="5" t="s">
        <v>243</v>
      </c>
      <c r="B89" s="20"/>
      <c r="C89" s="20"/>
      <c r="D89" s="5"/>
      <c r="E89" s="33" t="s">
        <v>446</v>
      </c>
      <c r="F89" s="33">
        <f>'Budget Estimator'!C17</f>
        <v>400</v>
      </c>
      <c r="G89" s="33"/>
    </row>
    <row r="90" spans="1:7" ht="12.75" customHeight="1">
      <c r="A90" s="5" t="s">
        <v>544</v>
      </c>
      <c r="B90" s="20"/>
      <c r="C90" s="20"/>
      <c r="D90" s="5"/>
      <c r="E90" s="37" t="s">
        <v>226</v>
      </c>
      <c r="F90" s="17"/>
      <c r="G90" s="17"/>
    </row>
    <row r="91" spans="1:7" ht="12.75" customHeight="1">
      <c r="A91" s="5" t="s">
        <v>258</v>
      </c>
      <c r="B91" s="20"/>
      <c r="C91" s="20"/>
      <c r="D91" s="5"/>
      <c r="E91" s="5" t="s">
        <v>493</v>
      </c>
      <c r="F91" s="20"/>
      <c r="G91" s="20"/>
    </row>
    <row r="92" spans="1:7" ht="12.75" customHeight="1">
      <c r="A92" s="39" t="s">
        <v>258</v>
      </c>
      <c r="B92" s="22"/>
      <c r="C92" s="22"/>
      <c r="D92" s="5"/>
      <c r="E92" s="39" t="s">
        <v>375</v>
      </c>
      <c r="F92" s="22"/>
      <c r="G92" s="22"/>
    </row>
    <row r="93" spans="1:7" ht="12.75">
      <c r="A93" s="40" t="s">
        <v>176</v>
      </c>
      <c r="B93" s="41">
        <f>SUM(B82:B92)</f>
        <v>0</v>
      </c>
      <c r="C93" s="41">
        <f>SUM(C82:C92)</f>
        <v>0</v>
      </c>
      <c r="D93" s="5"/>
      <c r="E93" s="40" t="s">
        <v>327</v>
      </c>
      <c r="F93" s="41">
        <f>SUM(F90:F92)</f>
        <v>0</v>
      </c>
      <c r="G93" s="41">
        <f>SUM(G90:G92)</f>
        <v>0</v>
      </c>
    </row>
    <row r="94" spans="1:7" ht="12.75" customHeight="1">
      <c r="A94" s="5"/>
      <c r="B94" s="5"/>
      <c r="C94" s="5"/>
      <c r="D94" s="5"/>
      <c r="E94" s="5"/>
      <c r="F94" s="5"/>
      <c r="G94" s="5"/>
    </row>
    <row r="95" spans="1:7" ht="12.75" customHeight="1">
      <c r="A95" s="5"/>
      <c r="B95" s="4" t="s">
        <v>336</v>
      </c>
      <c r="C95" s="4" t="s">
        <v>311</v>
      </c>
      <c r="D95" s="5"/>
      <c r="E95" s="5"/>
      <c r="F95" s="5"/>
      <c r="G95" s="5"/>
    </row>
    <row r="96" spans="1:7" ht="15.75">
      <c r="A96" s="43" t="s">
        <v>24</v>
      </c>
      <c r="B96" s="44">
        <f>(((((((((B30+B43)+B71)+F93)+B52)+B78)+F52)+B93)+F43)+F86)+F25</f>
        <v>0</v>
      </c>
      <c r="C96" s="44">
        <f>(((((((((C30+C43)+C71)+G93)+C52)+C78)+G52)+C93)+G43)+G86)+G25</f>
        <v>0</v>
      </c>
      <c r="D96" s="45"/>
      <c r="E96" s="45"/>
      <c r="F96" s="45"/>
      <c r="G96" s="45"/>
    </row>
    <row r="97" spans="1:7" ht="12.75" customHeight="1">
      <c r="A97" s="5"/>
      <c r="B97" s="5"/>
      <c r="C97" s="5"/>
      <c r="D97" s="5"/>
      <c r="E97" s="5"/>
      <c r="F97" s="5"/>
      <c r="G97" s="5"/>
    </row>
    <row r="98" spans="1:7" ht="12.75" customHeight="1">
      <c r="A98" s="5"/>
      <c r="B98" s="5"/>
      <c r="C98" s="5"/>
      <c r="D98" s="5"/>
      <c r="E98" s="5"/>
      <c r="F98" s="5"/>
      <c r="G98" s="5"/>
    </row>
    <row r="99" spans="1:7" ht="12.75" customHeight="1">
      <c r="A99" s="5"/>
      <c r="B99" s="5"/>
      <c r="C99" s="5"/>
      <c r="D99" s="5"/>
      <c r="E99" s="5"/>
      <c r="F99" s="5"/>
      <c r="G99" s="5"/>
    </row>
    <row r="100" spans="1:7" ht="12.75" customHeight="1">
      <c r="A100" s="5"/>
      <c r="B100" s="5"/>
      <c r="C100" s="5"/>
      <c r="D100" s="5"/>
      <c r="E100" s="5"/>
      <c r="F100" s="5"/>
      <c r="G100" s="5"/>
    </row>
    <row r="101" spans="1:7" ht="12.75" customHeight="1">
      <c r="A101" s="5"/>
      <c r="B101" s="5"/>
      <c r="C101" s="5"/>
      <c r="D101" s="5"/>
      <c r="E101" s="5"/>
      <c r="F101" s="5"/>
      <c r="G101" s="5"/>
    </row>
  </sheetData>
  <sheetProtection/>
  <mergeCells count="6">
    <mergeCell ref="A1:G1"/>
    <mergeCell ref="A2:E2"/>
    <mergeCell ref="A4:G4"/>
    <mergeCell ref="A5:G5"/>
    <mergeCell ref="A6:G6"/>
    <mergeCell ref="A7:G7"/>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20"/>
  <sheetViews>
    <sheetView zoomScalePageLayoutView="0" workbookViewId="0" topLeftCell="A1">
      <pane ySplit="3" topLeftCell="A4" activePane="bottomLeft" state="frozen"/>
      <selection pane="topLeft" activeCell="A1" sqref="A1"/>
      <selection pane="bottomLeft" activeCell="A1" sqref="A1:D1"/>
    </sheetView>
  </sheetViews>
  <sheetFormatPr defaultColWidth="17.140625" defaultRowHeight="12.75" customHeight="1"/>
  <cols>
    <col min="1" max="1" width="44.00390625" style="0" customWidth="1"/>
    <col min="2" max="3" width="17.140625" style="0" customWidth="1"/>
    <col min="4" max="4" width="46.57421875" style="0" customWidth="1"/>
    <col min="5" max="20" width="17.140625" style="0" customWidth="1"/>
  </cols>
  <sheetData>
    <row r="1" spans="1:20" ht="23.25">
      <c r="A1" s="126" t="s">
        <v>279</v>
      </c>
      <c r="B1" s="126"/>
      <c r="C1" s="126"/>
      <c r="D1" s="126"/>
      <c r="E1" s="46"/>
      <c r="F1" s="46"/>
      <c r="G1" s="46"/>
      <c r="H1" s="46"/>
      <c r="I1" s="46"/>
      <c r="J1" s="46"/>
      <c r="K1" s="46"/>
      <c r="L1" s="46"/>
      <c r="M1" s="46"/>
      <c r="N1" s="46"/>
      <c r="O1" s="46"/>
      <c r="P1" s="46"/>
      <c r="Q1" s="46"/>
      <c r="R1" s="46"/>
      <c r="S1" s="46"/>
      <c r="T1" s="46"/>
    </row>
    <row r="2" spans="1:20" ht="15">
      <c r="A2" s="127" t="s">
        <v>98</v>
      </c>
      <c r="B2" s="127"/>
      <c r="C2" s="127"/>
      <c r="D2" s="127"/>
      <c r="E2" s="47"/>
      <c r="F2" s="47"/>
      <c r="G2" s="47"/>
      <c r="H2" s="47"/>
      <c r="I2" s="47"/>
      <c r="J2" s="47"/>
      <c r="K2" s="47"/>
      <c r="L2" s="47"/>
      <c r="M2" s="47"/>
      <c r="N2" s="47"/>
      <c r="O2" s="47"/>
      <c r="P2" s="47"/>
      <c r="Q2" s="47"/>
      <c r="R2" s="47"/>
      <c r="S2" s="47"/>
      <c r="T2" s="47"/>
    </row>
    <row r="3" spans="1:20" ht="14.25">
      <c r="A3" s="48" t="s">
        <v>50</v>
      </c>
      <c r="B3" s="48" t="s">
        <v>514</v>
      </c>
      <c r="C3" s="48" t="s">
        <v>290</v>
      </c>
      <c r="D3" s="48" t="s">
        <v>391</v>
      </c>
      <c r="E3" s="48"/>
      <c r="F3" s="48"/>
      <c r="G3" s="48"/>
      <c r="H3" s="48"/>
      <c r="I3" s="48"/>
      <c r="J3" s="48"/>
      <c r="K3" s="48"/>
      <c r="L3" s="48"/>
      <c r="M3" s="48"/>
      <c r="N3" s="48"/>
      <c r="O3" s="48"/>
      <c r="P3" s="48"/>
      <c r="Q3" s="48"/>
      <c r="R3" s="48"/>
      <c r="S3" s="48"/>
      <c r="T3" s="48"/>
    </row>
    <row r="4" spans="1:4" ht="25.5">
      <c r="A4" s="5" t="s">
        <v>237</v>
      </c>
      <c r="B4" s="5" t="s">
        <v>525</v>
      </c>
      <c r="C4" s="5" t="s">
        <v>280</v>
      </c>
      <c r="D4" s="5" t="s">
        <v>234</v>
      </c>
    </row>
    <row r="5" spans="1:3" ht="12.75">
      <c r="A5" s="5" t="s">
        <v>153</v>
      </c>
      <c r="B5" s="5" t="s">
        <v>264</v>
      </c>
      <c r="C5" s="5" t="s">
        <v>122</v>
      </c>
    </row>
    <row r="6" spans="1:3" ht="12.75">
      <c r="A6" s="5" t="s">
        <v>12</v>
      </c>
      <c r="B6" s="5" t="s">
        <v>264</v>
      </c>
      <c r="C6" s="5" t="s">
        <v>345</v>
      </c>
    </row>
    <row r="7" spans="1:3" ht="12.75">
      <c r="A7" s="5" t="s">
        <v>308</v>
      </c>
      <c r="B7" s="5" t="s">
        <v>264</v>
      </c>
      <c r="C7" s="5" t="s">
        <v>345</v>
      </c>
    </row>
    <row r="8" spans="1:3" ht="12.75">
      <c r="A8" s="5" t="s">
        <v>142</v>
      </c>
      <c r="B8" s="5" t="s">
        <v>264</v>
      </c>
      <c r="C8" s="5" t="s">
        <v>345</v>
      </c>
    </row>
    <row r="9" spans="1:3" ht="12.75">
      <c r="A9" s="5" t="s">
        <v>286</v>
      </c>
      <c r="B9" s="5" t="s">
        <v>264</v>
      </c>
      <c r="C9" s="5" t="s">
        <v>360</v>
      </c>
    </row>
    <row r="10" spans="1:3" ht="12.75" customHeight="1">
      <c r="A10" s="5" t="s">
        <v>452</v>
      </c>
      <c r="B10" s="5" t="s">
        <v>264</v>
      </c>
      <c r="C10" s="5" t="s">
        <v>360</v>
      </c>
    </row>
    <row r="11" spans="1:3" ht="12.75">
      <c r="A11" s="5" t="s">
        <v>361</v>
      </c>
      <c r="B11" s="5" t="s">
        <v>264</v>
      </c>
      <c r="C11" s="5" t="s">
        <v>360</v>
      </c>
    </row>
    <row r="12" spans="1:3" ht="12.75" customHeight="1">
      <c r="A12" s="5" t="s">
        <v>31</v>
      </c>
      <c r="B12" s="5" t="s">
        <v>264</v>
      </c>
      <c r="C12" s="5" t="s">
        <v>122</v>
      </c>
    </row>
    <row r="17" spans="1:4" ht="18.75">
      <c r="A17" s="102" t="s">
        <v>562</v>
      </c>
      <c r="B17" s="102"/>
      <c r="C17" s="102"/>
      <c r="D17" s="102"/>
    </row>
    <row r="18" spans="1:4" ht="12.75" customHeight="1">
      <c r="A18" s="103"/>
      <c r="B18" s="103"/>
      <c r="C18" s="103"/>
      <c r="D18" s="103"/>
    </row>
    <row r="19" spans="1:4" ht="99" customHeight="1">
      <c r="A19" s="128" t="s">
        <v>561</v>
      </c>
      <c r="B19" s="128"/>
      <c r="C19" s="128"/>
      <c r="D19" s="128"/>
    </row>
    <row r="20" spans="1:4" ht="12.75">
      <c r="A20" s="105" t="s">
        <v>489</v>
      </c>
      <c r="B20" s="105"/>
      <c r="C20" s="105"/>
      <c r="D20" s="105"/>
    </row>
  </sheetData>
  <sheetProtection/>
  <mergeCells count="6">
    <mergeCell ref="A1:D1"/>
    <mergeCell ref="A2:D2"/>
    <mergeCell ref="A17:D17"/>
    <mergeCell ref="A18:D18"/>
    <mergeCell ref="A19:D19"/>
    <mergeCell ref="A20:D20"/>
  </mergeCells>
  <conditionalFormatting sqref="C4:C16">
    <cfRule type="containsText" priority="1" dxfId="2" operator="containsText" text="Done">
      <formula>NOT(ISERROR(SEARCH("Done",C4)))</formula>
    </cfRule>
    <cfRule type="containsText" priority="2" dxfId="1" operator="containsText" text="progress">
      <formula>NOT(ISERROR(SEARCH("progress",C4)))</formula>
    </cfRule>
    <cfRule type="containsText" priority="3" dxfId="0" operator="containsText" text="late">
      <formula>NOT(ISERROR(SEARCH("late",C4)))</formula>
    </cfRule>
  </conditionalFormatting>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M10"/>
  <sheetViews>
    <sheetView zoomScalePageLayoutView="0" workbookViewId="0" topLeftCell="A1">
      <pane ySplit="3" topLeftCell="A4" activePane="bottomLeft" state="frozen"/>
      <selection pane="topLeft" activeCell="A1" sqref="A1"/>
      <selection pane="bottomLeft" activeCell="A1" sqref="A1:F1"/>
    </sheetView>
  </sheetViews>
  <sheetFormatPr defaultColWidth="17.140625" defaultRowHeight="12.75" customHeight="1"/>
  <cols>
    <col min="1" max="1" width="16.28125" style="0" customWidth="1"/>
    <col min="2" max="2" width="19.421875" style="0" customWidth="1"/>
    <col min="3" max="3" width="13.140625" style="0" customWidth="1"/>
    <col min="4" max="4" width="17.57421875" style="0" customWidth="1"/>
    <col min="5" max="5" width="22.8515625" style="0" customWidth="1"/>
    <col min="6" max="6" width="15.8515625" style="0" customWidth="1"/>
    <col min="7" max="7" width="11.28125" style="0" customWidth="1"/>
    <col min="8" max="8" width="9.421875" style="0" customWidth="1"/>
    <col min="9" max="9" width="11.57421875" style="0" customWidth="1"/>
    <col min="10" max="10" width="10.00390625" style="0" customWidth="1"/>
    <col min="11" max="11" width="14.57421875" style="0" customWidth="1"/>
    <col min="12" max="12" width="29.57421875" style="0" customWidth="1"/>
    <col min="13" max="13" width="17.140625" style="0" customWidth="1"/>
  </cols>
  <sheetData>
    <row r="1" spans="1:12" ht="23.25">
      <c r="A1" s="96" t="s">
        <v>241</v>
      </c>
      <c r="B1" s="129"/>
      <c r="C1" s="129"/>
      <c r="D1" s="129"/>
      <c r="E1" s="97"/>
      <c r="F1" s="97"/>
      <c r="G1" s="49"/>
      <c r="H1" s="49"/>
      <c r="I1" s="49"/>
      <c r="J1" s="49"/>
      <c r="K1" s="49"/>
      <c r="L1" s="49"/>
    </row>
    <row r="2" spans="1:12" ht="15">
      <c r="A2" s="130" t="s">
        <v>542</v>
      </c>
      <c r="B2" s="130"/>
      <c r="C2" s="130"/>
      <c r="D2" s="130"/>
      <c r="E2" s="131"/>
      <c r="F2" s="131"/>
      <c r="G2" s="49"/>
      <c r="H2" s="49"/>
      <c r="I2" s="49"/>
      <c r="J2" s="49"/>
      <c r="K2" s="49"/>
      <c r="L2" s="49"/>
    </row>
    <row r="3" spans="1:13" ht="42.75">
      <c r="A3" s="51" t="s">
        <v>551</v>
      </c>
      <c r="B3" s="51" t="s">
        <v>32</v>
      </c>
      <c r="C3" s="51" t="s">
        <v>403</v>
      </c>
      <c r="D3" s="51" t="s">
        <v>262</v>
      </c>
      <c r="E3" s="51" t="s">
        <v>546</v>
      </c>
      <c r="F3" s="51" t="s">
        <v>214</v>
      </c>
      <c r="G3" s="51" t="s">
        <v>359</v>
      </c>
      <c r="H3" s="51" t="s">
        <v>77</v>
      </c>
      <c r="I3" s="51" t="s">
        <v>117</v>
      </c>
      <c r="J3" s="51" t="s">
        <v>382</v>
      </c>
      <c r="K3" s="51" t="s">
        <v>510</v>
      </c>
      <c r="L3" s="51" t="s">
        <v>391</v>
      </c>
      <c r="M3" s="52"/>
    </row>
    <row r="4" spans="1:11" ht="12.75" customHeight="1">
      <c r="A4" s="53"/>
      <c r="B4" s="54"/>
      <c r="C4" s="54"/>
      <c r="D4" s="54"/>
      <c r="E4" s="54"/>
      <c r="F4" s="54"/>
      <c r="G4" s="55"/>
      <c r="H4" s="53"/>
      <c r="I4" s="53"/>
      <c r="J4" s="53"/>
      <c r="K4" s="53"/>
    </row>
    <row r="5" spans="1:12" ht="12.75" customHeight="1">
      <c r="A5" s="53" t="s">
        <v>474</v>
      </c>
      <c r="B5" s="53" t="s">
        <v>541</v>
      </c>
      <c r="C5" s="53" t="s">
        <v>103</v>
      </c>
      <c r="D5" s="53" t="s">
        <v>221</v>
      </c>
      <c r="E5" s="53" t="s">
        <v>21</v>
      </c>
      <c r="F5" s="53" t="s">
        <v>312</v>
      </c>
      <c r="G5" s="53">
        <v>500</v>
      </c>
      <c r="H5" s="53">
        <v>7</v>
      </c>
      <c r="I5" s="56">
        <v>2000</v>
      </c>
      <c r="J5" s="19">
        <v>50</v>
      </c>
      <c r="K5" s="56">
        <v>12000</v>
      </c>
      <c r="L5" s="5" t="s">
        <v>231</v>
      </c>
    </row>
    <row r="6" spans="1:12" ht="12.75">
      <c r="A6" s="53" t="s">
        <v>414</v>
      </c>
      <c r="B6" s="53" t="s">
        <v>181</v>
      </c>
      <c r="C6" s="53" t="s">
        <v>101</v>
      </c>
      <c r="D6" s="53" t="s">
        <v>221</v>
      </c>
      <c r="E6" s="53" t="s">
        <v>154</v>
      </c>
      <c r="F6" s="53" t="s">
        <v>146</v>
      </c>
      <c r="G6" s="53">
        <v>500</v>
      </c>
      <c r="H6" s="53">
        <v>8</v>
      </c>
      <c r="I6" s="56">
        <v>4000</v>
      </c>
      <c r="J6" s="19">
        <v>60</v>
      </c>
      <c r="K6" s="56">
        <v>12000</v>
      </c>
      <c r="L6" s="5" t="s">
        <v>483</v>
      </c>
    </row>
    <row r="7" spans="1:11" ht="12.75" customHeight="1">
      <c r="A7" s="53"/>
      <c r="B7" s="54"/>
      <c r="C7" s="54"/>
      <c r="D7" s="54"/>
      <c r="E7" s="54"/>
      <c r="F7" s="54"/>
      <c r="G7" s="55"/>
      <c r="H7" s="53"/>
      <c r="I7" s="53"/>
      <c r="J7" s="56"/>
      <c r="K7" s="53"/>
    </row>
    <row r="8" spans="1:12" ht="12.75" customHeight="1">
      <c r="A8" s="53"/>
      <c r="B8" s="54"/>
      <c r="C8" s="54"/>
      <c r="D8" s="54"/>
      <c r="G8" s="55"/>
      <c r="H8" s="53"/>
      <c r="I8" s="53"/>
      <c r="J8" s="56"/>
      <c r="K8" s="53"/>
      <c r="L8" s="54"/>
    </row>
    <row r="9" spans="1:11" ht="12.75" customHeight="1">
      <c r="A9" s="53"/>
      <c r="B9" s="54"/>
      <c r="C9" s="54"/>
      <c r="D9" s="54"/>
      <c r="E9" s="54"/>
      <c r="F9" s="54"/>
      <c r="G9" s="55"/>
      <c r="H9" s="53"/>
      <c r="I9" s="53"/>
      <c r="J9" s="56"/>
      <c r="K9" s="53"/>
    </row>
    <row r="10" spans="1:11" ht="12.75" customHeight="1">
      <c r="A10" s="53"/>
      <c r="B10" s="54"/>
      <c r="C10" s="54"/>
      <c r="D10" s="54"/>
      <c r="E10" s="54"/>
      <c r="F10" s="54"/>
      <c r="G10" s="55"/>
      <c r="H10" s="53"/>
      <c r="I10" s="53"/>
      <c r="J10" s="56"/>
      <c r="K10" s="53"/>
    </row>
  </sheetData>
  <sheetProtection/>
  <mergeCells count="2">
    <mergeCell ref="A1:F1"/>
    <mergeCell ref="A2:F2"/>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15"/>
  <sheetViews>
    <sheetView zoomScalePageLayoutView="0" workbookViewId="0" topLeftCell="A1">
      <pane ySplit="3" topLeftCell="A4" activePane="bottomLeft" state="frozen"/>
      <selection pane="topLeft" activeCell="A1" sqref="A1"/>
      <selection pane="bottomLeft" activeCell="A1" sqref="A1:F1"/>
    </sheetView>
  </sheetViews>
  <sheetFormatPr defaultColWidth="9.140625" defaultRowHeight="12.75" customHeight="1"/>
  <cols>
    <col min="1" max="1" width="23.140625" style="0" customWidth="1"/>
    <col min="2" max="2" width="29.28125" style="0" customWidth="1"/>
    <col min="3" max="3" width="18.421875" style="0" customWidth="1"/>
    <col min="4" max="4" width="23.8515625" style="0" customWidth="1"/>
    <col min="5" max="5" width="17.00390625" style="0" customWidth="1"/>
    <col min="6" max="6" width="15.57421875" style="0" customWidth="1"/>
    <col min="7" max="7" width="9.140625" style="0" customWidth="1"/>
    <col min="8" max="8" width="17.8515625" style="0" customWidth="1"/>
    <col min="9" max="9" width="9.140625" style="0" hidden="1" customWidth="1"/>
    <col min="10" max="10" width="9.140625" style="0" customWidth="1"/>
    <col min="11" max="11" width="23.7109375" style="0" customWidth="1"/>
  </cols>
  <sheetData>
    <row r="1" spans="1:11" ht="22.5">
      <c r="A1" s="96" t="s">
        <v>166</v>
      </c>
      <c r="B1" s="96"/>
      <c r="C1" s="96"/>
      <c r="D1" s="96"/>
      <c r="E1" s="132"/>
      <c r="F1" s="132"/>
      <c r="G1" s="49"/>
      <c r="H1" s="49"/>
      <c r="I1" s="49"/>
      <c r="J1" s="49"/>
      <c r="K1" s="49"/>
    </row>
    <row r="2" spans="1:11" ht="15">
      <c r="A2" s="130" t="s">
        <v>443</v>
      </c>
      <c r="B2" s="130"/>
      <c r="C2" s="130"/>
      <c r="D2" s="130"/>
      <c r="E2" s="131"/>
      <c r="F2" s="131"/>
      <c r="G2" s="57"/>
      <c r="H2" s="57"/>
      <c r="I2" s="57"/>
      <c r="J2" s="57"/>
      <c r="K2" s="57"/>
    </row>
    <row r="3" spans="1:11" ht="57">
      <c r="A3" s="58" t="s">
        <v>551</v>
      </c>
      <c r="B3" s="58" t="s">
        <v>32</v>
      </c>
      <c r="C3" s="58" t="s">
        <v>403</v>
      </c>
      <c r="D3" s="58" t="s">
        <v>262</v>
      </c>
      <c r="E3" s="58" t="s">
        <v>546</v>
      </c>
      <c r="F3" s="58" t="s">
        <v>291</v>
      </c>
      <c r="G3" s="51" t="s">
        <v>169</v>
      </c>
      <c r="H3" s="51" t="s">
        <v>227</v>
      </c>
      <c r="I3" s="51" t="s">
        <v>13</v>
      </c>
      <c r="J3" s="51" t="s">
        <v>539</v>
      </c>
      <c r="K3" s="51" t="s">
        <v>391</v>
      </c>
    </row>
    <row r="4" spans="1:9" ht="12.75" customHeight="1" hidden="1">
      <c r="A4" s="59"/>
      <c r="B4" s="60"/>
      <c r="C4" s="60"/>
      <c r="D4" s="60"/>
      <c r="E4" s="60"/>
      <c r="F4" s="60"/>
      <c r="I4" s="5">
        <f>J5</f>
        <v>80</v>
      </c>
    </row>
    <row r="5" spans="1:10" ht="12.75" customHeight="1">
      <c r="A5" s="61"/>
      <c r="B5" s="62"/>
      <c r="C5" s="62"/>
      <c r="D5" s="62"/>
      <c r="E5" s="62"/>
      <c r="F5" s="63"/>
      <c r="G5" s="45"/>
      <c r="H5" s="45"/>
      <c r="I5" s="5">
        <f>I4</f>
        <v>80</v>
      </c>
      <c r="J5" s="20">
        <v>80</v>
      </c>
    </row>
    <row r="6" spans="1:11" ht="25.5">
      <c r="A6" s="53" t="s">
        <v>27</v>
      </c>
      <c r="B6" s="53" t="s">
        <v>541</v>
      </c>
      <c r="C6" s="53" t="s">
        <v>103</v>
      </c>
      <c r="D6" s="53" t="s">
        <v>221</v>
      </c>
      <c r="E6" s="53" t="s">
        <v>439</v>
      </c>
      <c r="F6" s="56">
        <v>50</v>
      </c>
      <c r="G6" s="19">
        <v>30</v>
      </c>
      <c r="H6" s="64">
        <f aca="true" t="shared" si="0" ref="H6:H11">PRODUCT(I6,SUM(F6,G6))</f>
        <v>6400</v>
      </c>
      <c r="I6" s="5">
        <f>I5</f>
        <v>80</v>
      </c>
      <c r="J6" s="65"/>
      <c r="K6" s="5" t="s">
        <v>433</v>
      </c>
    </row>
    <row r="7" spans="1:11" ht="25.5">
      <c r="A7" s="53" t="s">
        <v>56</v>
      </c>
      <c r="B7" s="53" t="s">
        <v>181</v>
      </c>
      <c r="C7" s="53" t="s">
        <v>240</v>
      </c>
      <c r="D7" s="53" t="s">
        <v>334</v>
      </c>
      <c r="E7" s="53" t="s">
        <v>439</v>
      </c>
      <c r="F7" s="56">
        <v>60</v>
      </c>
      <c r="G7" s="19">
        <v>25</v>
      </c>
      <c r="H7" s="64">
        <f t="shared" si="0"/>
        <v>6800</v>
      </c>
      <c r="I7" s="5">
        <f>I6</f>
        <v>80</v>
      </c>
      <c r="J7" s="65"/>
      <c r="K7" s="5" t="s">
        <v>118</v>
      </c>
    </row>
    <row r="8" spans="1:10" ht="12.75" customHeight="1">
      <c r="A8" s="53"/>
      <c r="B8" s="54"/>
      <c r="C8" s="54"/>
      <c r="D8" s="54"/>
      <c r="E8" s="54"/>
      <c r="F8" s="66"/>
      <c r="G8" s="19"/>
      <c r="H8" s="64">
        <f t="shared" si="0"/>
        <v>0</v>
      </c>
      <c r="I8" s="5">
        <f>I7</f>
        <v>80</v>
      </c>
      <c r="J8" s="65"/>
    </row>
    <row r="9" spans="1:10" ht="12.75" customHeight="1">
      <c r="A9" s="53"/>
      <c r="B9" s="54"/>
      <c r="C9" s="54"/>
      <c r="D9" s="54"/>
      <c r="E9" s="54"/>
      <c r="F9" s="66"/>
      <c r="G9" s="19"/>
      <c r="H9" s="64">
        <f t="shared" si="0"/>
        <v>0</v>
      </c>
      <c r="J9" s="65"/>
    </row>
    <row r="10" spans="1:10" ht="12.75" customHeight="1">
      <c r="A10" s="53"/>
      <c r="B10" s="54"/>
      <c r="C10" s="54"/>
      <c r="D10" s="54"/>
      <c r="E10" s="54"/>
      <c r="F10" s="66"/>
      <c r="G10" s="19"/>
      <c r="H10" s="64">
        <f t="shared" si="0"/>
        <v>0</v>
      </c>
      <c r="J10" s="65"/>
    </row>
    <row r="11" spans="1:10" ht="12.75" customHeight="1">
      <c r="A11" s="53"/>
      <c r="B11" s="54"/>
      <c r="C11" s="54"/>
      <c r="D11" s="54"/>
      <c r="E11" s="54"/>
      <c r="F11" s="66"/>
      <c r="G11" s="19"/>
      <c r="H11" s="64">
        <f t="shared" si="0"/>
        <v>0</v>
      </c>
      <c r="J11" s="65"/>
    </row>
    <row r="12" spans="1:11" ht="18.75">
      <c r="A12" s="133" t="s">
        <v>563</v>
      </c>
      <c r="B12" s="102"/>
      <c r="C12" s="102"/>
      <c r="D12" s="102"/>
      <c r="E12" s="102"/>
      <c r="F12" s="134"/>
      <c r="G12" s="19"/>
      <c r="H12" s="19"/>
      <c r="I12" s="5"/>
      <c r="J12" s="65"/>
      <c r="K12" s="5"/>
    </row>
    <row r="13" spans="1:11" ht="12.75" customHeight="1">
      <c r="A13" s="135"/>
      <c r="B13" s="103"/>
      <c r="C13" s="103"/>
      <c r="D13" s="103"/>
      <c r="E13" s="103"/>
      <c r="F13" s="136"/>
      <c r="G13" s="19"/>
      <c r="H13" s="19"/>
      <c r="I13" s="5"/>
      <c r="J13" s="65"/>
      <c r="K13" s="5"/>
    </row>
    <row r="14" spans="1:11" ht="109.5" customHeight="1">
      <c r="A14" s="128" t="s">
        <v>428</v>
      </c>
      <c r="B14" s="128"/>
      <c r="C14" s="128"/>
      <c r="D14" s="128"/>
      <c r="E14" s="128"/>
      <c r="F14" s="137"/>
      <c r="G14" s="19"/>
      <c r="H14" s="19"/>
      <c r="I14" s="5"/>
      <c r="J14" s="65"/>
      <c r="K14" s="5"/>
    </row>
    <row r="15" spans="1:11" ht="12.75" customHeight="1">
      <c r="A15" s="138"/>
      <c r="B15" s="105"/>
      <c r="C15" s="105"/>
      <c r="D15" s="105"/>
      <c r="E15" s="105"/>
      <c r="F15" s="139"/>
      <c r="G15" s="19"/>
      <c r="H15" s="19"/>
      <c r="I15" s="5"/>
      <c r="J15" s="65"/>
      <c r="K15" s="5"/>
    </row>
  </sheetData>
  <sheetProtection/>
  <mergeCells count="6">
    <mergeCell ref="A1:F1"/>
    <mergeCell ref="A2:F2"/>
    <mergeCell ref="A12:F12"/>
    <mergeCell ref="A13:F13"/>
    <mergeCell ref="A14:F14"/>
    <mergeCell ref="A15:F15"/>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K16"/>
  <sheetViews>
    <sheetView zoomScalePageLayoutView="0" workbookViewId="0" topLeftCell="A1">
      <pane ySplit="3" topLeftCell="A4" activePane="bottomLeft" state="frozen"/>
      <selection pane="topLeft" activeCell="A1" sqref="A1"/>
      <selection pane="bottomLeft" activeCell="A1" sqref="A1:G1"/>
    </sheetView>
  </sheetViews>
  <sheetFormatPr defaultColWidth="9.140625" defaultRowHeight="12.75" customHeight="1"/>
  <cols>
    <col min="1" max="1" width="33.57421875" style="0" customWidth="1"/>
    <col min="2" max="2" width="28.140625" style="0" customWidth="1"/>
    <col min="3" max="3" width="13.140625" style="0" customWidth="1"/>
    <col min="4" max="4" width="18.00390625" style="0" customWidth="1"/>
    <col min="5" max="5" width="15.7109375" style="0" customWidth="1"/>
    <col min="6" max="6" width="11.28125" style="0" customWidth="1"/>
    <col min="7" max="7" width="9.421875" style="0" customWidth="1"/>
    <col min="8" max="8" width="13.140625" style="0" customWidth="1"/>
    <col min="9" max="9" width="11.421875" style="0" customWidth="1"/>
    <col min="10" max="10" width="11.28125" style="0" customWidth="1"/>
    <col min="11" max="11" width="16.28125" style="0" customWidth="1"/>
  </cols>
  <sheetData>
    <row r="1" spans="1:11" ht="23.25">
      <c r="A1" s="96" t="s">
        <v>292</v>
      </c>
      <c r="B1" s="96"/>
      <c r="C1" s="129"/>
      <c r="D1" s="129"/>
      <c r="E1" s="97"/>
      <c r="F1" s="140"/>
      <c r="G1" s="140"/>
      <c r="H1" s="49"/>
      <c r="I1" s="49"/>
      <c r="J1" s="49"/>
      <c r="K1" s="49"/>
    </row>
    <row r="2" spans="1:11" ht="15">
      <c r="A2" s="130" t="s">
        <v>528</v>
      </c>
      <c r="B2" s="130"/>
      <c r="C2" s="130"/>
      <c r="D2" s="130"/>
      <c r="E2" s="131"/>
      <c r="F2" s="141"/>
      <c r="G2" s="141"/>
      <c r="H2" s="57"/>
      <c r="I2" s="57"/>
      <c r="J2" s="57"/>
      <c r="K2" s="57"/>
    </row>
    <row r="3" spans="1:11" ht="42.75">
      <c r="A3" s="51" t="s">
        <v>551</v>
      </c>
      <c r="B3" s="51" t="s">
        <v>32</v>
      </c>
      <c r="C3" s="51" t="s">
        <v>403</v>
      </c>
      <c r="D3" s="51" t="s">
        <v>262</v>
      </c>
      <c r="E3" s="51" t="s">
        <v>546</v>
      </c>
      <c r="F3" s="51" t="s">
        <v>487</v>
      </c>
      <c r="G3" s="51" t="s">
        <v>77</v>
      </c>
      <c r="H3" s="51" t="s">
        <v>540</v>
      </c>
      <c r="I3" s="51" t="s">
        <v>320</v>
      </c>
      <c r="J3" s="51" t="s">
        <v>227</v>
      </c>
      <c r="K3" s="51" t="s">
        <v>391</v>
      </c>
    </row>
    <row r="4" spans="1:9" ht="12.75" customHeight="1">
      <c r="A4" s="53"/>
      <c r="B4" s="54"/>
      <c r="C4" s="54"/>
      <c r="D4" s="54"/>
      <c r="E4" s="54"/>
      <c r="F4" s="55"/>
      <c r="G4" s="53"/>
      <c r="H4" s="53"/>
      <c r="I4" s="53"/>
    </row>
    <row r="5" spans="1:11" ht="38.25">
      <c r="A5" s="67" t="s">
        <v>272</v>
      </c>
      <c r="B5" s="53" t="s">
        <v>541</v>
      </c>
      <c r="C5" s="53" t="s">
        <v>103</v>
      </c>
      <c r="D5" s="53" t="s">
        <v>221</v>
      </c>
      <c r="E5" s="53" t="s">
        <v>439</v>
      </c>
      <c r="F5" s="56">
        <v>5000</v>
      </c>
      <c r="G5" s="53">
        <v>7</v>
      </c>
      <c r="H5" s="56">
        <v>500</v>
      </c>
      <c r="I5" s="56">
        <v>2000</v>
      </c>
      <c r="J5" s="68">
        <f>SUM(F5,H5,I5)</f>
        <v>7500</v>
      </c>
      <c r="K5" s="5" t="s">
        <v>294</v>
      </c>
    </row>
    <row r="6" spans="1:11" ht="12.75">
      <c r="A6" s="67"/>
      <c r="B6" s="53"/>
      <c r="C6" s="53"/>
      <c r="D6" s="53"/>
      <c r="E6" s="53"/>
      <c r="F6" s="56"/>
      <c r="G6" s="53"/>
      <c r="H6" s="56"/>
      <c r="I6" s="56"/>
      <c r="J6" s="68"/>
      <c r="K6" s="5"/>
    </row>
    <row r="7" spans="1:11" ht="12.75">
      <c r="A7" s="67"/>
      <c r="B7" s="53"/>
      <c r="C7" s="53"/>
      <c r="D7" s="53"/>
      <c r="E7" s="53"/>
      <c r="F7" s="56"/>
      <c r="G7" s="53"/>
      <c r="H7" s="56"/>
      <c r="I7" s="56"/>
      <c r="J7" s="68"/>
      <c r="K7" s="5"/>
    </row>
    <row r="8" spans="1:11" ht="12.75">
      <c r="A8" s="67"/>
      <c r="B8" s="53"/>
      <c r="C8" s="53"/>
      <c r="D8" s="53"/>
      <c r="E8" s="53"/>
      <c r="F8" s="56"/>
      <c r="G8" s="53"/>
      <c r="H8" s="56"/>
      <c r="I8" s="56"/>
      <c r="J8" s="68"/>
      <c r="K8" s="5"/>
    </row>
    <row r="9" spans="1:10" ht="12.75" customHeight="1">
      <c r="A9" s="67"/>
      <c r="B9" s="53"/>
      <c r="C9" s="53"/>
      <c r="D9" s="53"/>
      <c r="E9" s="53"/>
      <c r="F9" s="56"/>
      <c r="G9" s="69"/>
      <c r="H9" s="56"/>
      <c r="I9" s="56"/>
      <c r="J9" s="68">
        <f>SUM(F9,H9,I9)</f>
        <v>0</v>
      </c>
    </row>
    <row r="10" spans="1:10" ht="12.75" customHeight="1">
      <c r="A10" s="67"/>
      <c r="B10" s="54"/>
      <c r="C10" s="54"/>
      <c r="D10" s="54"/>
      <c r="E10" s="54"/>
      <c r="F10" s="66"/>
      <c r="G10" s="53"/>
      <c r="H10" s="56"/>
      <c r="I10" s="56"/>
      <c r="J10" s="68">
        <f>SUM(F10,H10,I10)</f>
        <v>0</v>
      </c>
    </row>
    <row r="11" spans="1:10" ht="12.75" customHeight="1">
      <c r="A11" s="67"/>
      <c r="B11" s="54"/>
      <c r="C11" s="54"/>
      <c r="D11" s="54"/>
      <c r="E11" s="54"/>
      <c r="F11" s="66"/>
      <c r="G11" s="53"/>
      <c r="H11" s="56"/>
      <c r="I11" s="56"/>
      <c r="J11" s="68">
        <f>SUM(F11,H11,I11)</f>
        <v>0</v>
      </c>
    </row>
    <row r="12" spans="1:10" ht="12.75" customHeight="1">
      <c r="A12" s="67"/>
      <c r="B12" s="54"/>
      <c r="C12" s="54"/>
      <c r="D12" s="54"/>
      <c r="E12" s="54"/>
      <c r="F12" s="66"/>
      <c r="G12" s="53"/>
      <c r="H12" s="56"/>
      <c r="I12" s="56"/>
      <c r="J12" s="68">
        <f>SUM(F12,H12,I12)</f>
        <v>0</v>
      </c>
    </row>
    <row r="13" spans="1:11" ht="18.75">
      <c r="A13" s="133" t="s">
        <v>564</v>
      </c>
      <c r="B13" s="102"/>
      <c r="C13" s="102"/>
      <c r="D13" s="102"/>
      <c r="E13" s="102"/>
      <c r="F13" s="142"/>
      <c r="G13" s="143"/>
      <c r="H13" s="56"/>
      <c r="I13" s="56"/>
      <c r="J13" s="5"/>
      <c r="K13" s="5"/>
    </row>
    <row r="14" spans="1:11" ht="12.75" customHeight="1">
      <c r="A14" s="103"/>
      <c r="B14" s="103"/>
      <c r="C14" s="103"/>
      <c r="D14" s="103"/>
      <c r="E14" s="103"/>
      <c r="F14" s="142"/>
      <c r="G14" s="143"/>
      <c r="H14" s="56"/>
      <c r="I14" s="56"/>
      <c r="J14" s="5"/>
      <c r="K14" s="5"/>
    </row>
    <row r="15" spans="1:11" ht="335.25" customHeight="1">
      <c r="A15" s="144" t="s">
        <v>313</v>
      </c>
      <c r="B15" s="144"/>
      <c r="C15" s="144"/>
      <c r="D15" s="144"/>
      <c r="E15" s="144"/>
      <c r="F15" s="142"/>
      <c r="G15" s="145"/>
      <c r="H15" s="56"/>
      <c r="I15" s="56"/>
      <c r="J15" s="5"/>
      <c r="K15" s="5"/>
    </row>
    <row r="16" spans="1:11" ht="12.75" customHeight="1">
      <c r="A16" s="138"/>
      <c r="B16" s="105"/>
      <c r="C16" s="105"/>
      <c r="D16" s="105"/>
      <c r="E16" s="105"/>
      <c r="F16" s="142"/>
      <c r="G16" s="143"/>
      <c r="H16" s="56"/>
      <c r="I16" s="56"/>
      <c r="J16" s="5"/>
      <c r="K16" s="5"/>
    </row>
  </sheetData>
  <sheetProtection/>
  <mergeCells count="6">
    <mergeCell ref="A1:G1"/>
    <mergeCell ref="A2:G2"/>
    <mergeCell ref="A13:G13"/>
    <mergeCell ref="A14:G14"/>
    <mergeCell ref="A15:G15"/>
    <mergeCell ref="A16:G16"/>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M18"/>
  <sheetViews>
    <sheetView zoomScalePageLayoutView="0" workbookViewId="0" topLeftCell="A1">
      <pane ySplit="3" topLeftCell="A10" activePane="bottomLeft" state="frozen"/>
      <selection pane="topLeft" activeCell="A1" sqref="A1"/>
      <selection pane="bottomLeft" activeCell="A1" sqref="A1:E1"/>
    </sheetView>
  </sheetViews>
  <sheetFormatPr defaultColWidth="17.140625" defaultRowHeight="12.75" customHeight="1"/>
  <cols>
    <col min="1" max="1" width="33.57421875" style="0" customWidth="1"/>
    <col min="2" max="2" width="28.140625" style="0" customWidth="1"/>
    <col min="3" max="3" width="13.140625" style="0" customWidth="1"/>
    <col min="4" max="4" width="26.421875" style="0" customWidth="1"/>
    <col min="5" max="5" width="12.140625" style="0" customWidth="1"/>
    <col min="6" max="6" width="11.28125" style="0" customWidth="1"/>
    <col min="7" max="7" width="9.421875" style="0" customWidth="1"/>
    <col min="8" max="8" width="11.421875" style="0" customWidth="1"/>
    <col min="9" max="10" width="9.140625" style="0" customWidth="1"/>
    <col min="11" max="11" width="12.00390625" style="0" customWidth="1"/>
    <col min="12" max="12" width="11.28125" style="0" customWidth="1"/>
    <col min="13" max="13" width="16.28125" style="0" customWidth="1"/>
  </cols>
  <sheetData>
    <row r="1" spans="1:13" ht="23.25">
      <c r="A1" s="96" t="s">
        <v>418</v>
      </c>
      <c r="B1" s="96"/>
      <c r="C1" s="129"/>
      <c r="D1" s="129"/>
      <c r="E1" s="97"/>
      <c r="F1" s="49"/>
      <c r="G1" s="49"/>
      <c r="H1" s="49"/>
      <c r="I1" s="49"/>
      <c r="J1" s="49"/>
      <c r="K1" s="49"/>
      <c r="L1" s="49"/>
      <c r="M1" s="49"/>
    </row>
    <row r="2" spans="1:13" ht="15">
      <c r="A2" s="130" t="s">
        <v>216</v>
      </c>
      <c r="B2" s="130"/>
      <c r="C2" s="130"/>
      <c r="D2" s="130"/>
      <c r="E2" s="131"/>
      <c r="F2" s="57"/>
      <c r="G2" s="57"/>
      <c r="H2" s="57"/>
      <c r="I2" s="57"/>
      <c r="J2" s="57"/>
      <c r="K2" s="57"/>
      <c r="L2" s="57"/>
      <c r="M2" s="57"/>
    </row>
    <row r="3" spans="1:13" ht="42.75">
      <c r="A3" s="51" t="s">
        <v>551</v>
      </c>
      <c r="B3" s="51" t="s">
        <v>32</v>
      </c>
      <c r="C3" s="51" t="s">
        <v>403</v>
      </c>
      <c r="D3" s="51" t="s">
        <v>262</v>
      </c>
      <c r="E3" s="51" t="s">
        <v>546</v>
      </c>
      <c r="F3" s="51" t="s">
        <v>487</v>
      </c>
      <c r="G3" s="51" t="s">
        <v>77</v>
      </c>
      <c r="H3" s="51" t="s">
        <v>320</v>
      </c>
      <c r="I3" s="51" t="s">
        <v>250</v>
      </c>
      <c r="J3" s="51" t="s">
        <v>160</v>
      </c>
      <c r="K3" s="51" t="s">
        <v>135</v>
      </c>
      <c r="L3" s="51" t="s">
        <v>227</v>
      </c>
      <c r="M3" s="51" t="s">
        <v>391</v>
      </c>
    </row>
    <row r="4" spans="1:8" ht="12.75" customHeight="1">
      <c r="A4" s="53"/>
      <c r="B4" s="54"/>
      <c r="C4" s="54"/>
      <c r="D4" s="54"/>
      <c r="E4" s="54"/>
      <c r="F4" s="55"/>
      <c r="G4" s="53"/>
      <c r="H4" s="53"/>
    </row>
    <row r="5" spans="1:13" ht="38.25">
      <c r="A5" s="67" t="s">
        <v>272</v>
      </c>
      <c r="B5" s="53" t="s">
        <v>541</v>
      </c>
      <c r="C5" s="53" t="s">
        <v>103</v>
      </c>
      <c r="D5" s="53" t="s">
        <v>221</v>
      </c>
      <c r="E5" s="53" t="s">
        <v>439</v>
      </c>
      <c r="F5" s="56">
        <v>5000</v>
      </c>
      <c r="G5" s="53">
        <v>7</v>
      </c>
      <c r="H5" s="56">
        <v>2000</v>
      </c>
      <c r="K5" s="5" t="s">
        <v>557</v>
      </c>
      <c r="L5" s="68" t="s">
        <v>46</v>
      </c>
      <c r="M5" s="5" t="s">
        <v>294</v>
      </c>
    </row>
    <row r="6" spans="1:12" ht="25.5">
      <c r="A6" s="67"/>
      <c r="B6" s="53"/>
      <c r="C6" s="53"/>
      <c r="D6" s="53"/>
      <c r="E6" s="53"/>
      <c r="F6" s="56"/>
      <c r="G6" s="69"/>
      <c r="H6" s="56"/>
      <c r="L6" s="68" t="s">
        <v>46</v>
      </c>
    </row>
    <row r="7" spans="1:12" ht="25.5">
      <c r="A7" s="67"/>
      <c r="B7" s="54"/>
      <c r="C7" s="54"/>
      <c r="D7" s="54"/>
      <c r="E7" s="54"/>
      <c r="F7" s="66"/>
      <c r="G7" s="53"/>
      <c r="H7" s="56"/>
      <c r="L7" s="68" t="s">
        <v>46</v>
      </c>
    </row>
    <row r="8" spans="1:12" ht="25.5">
      <c r="A8" s="67"/>
      <c r="B8" s="54"/>
      <c r="C8" s="54"/>
      <c r="D8" s="54"/>
      <c r="E8" s="54"/>
      <c r="F8" s="66"/>
      <c r="G8" s="53"/>
      <c r="H8" s="56"/>
      <c r="L8" s="68" t="s">
        <v>46</v>
      </c>
    </row>
    <row r="9" spans="1:12" ht="25.5">
      <c r="A9" s="67"/>
      <c r="B9" s="54"/>
      <c r="C9" s="54"/>
      <c r="D9" s="54"/>
      <c r="E9" s="54"/>
      <c r="F9" s="66"/>
      <c r="G9" s="53"/>
      <c r="H9" s="56"/>
      <c r="L9" s="68" t="s">
        <v>46</v>
      </c>
    </row>
    <row r="10" spans="1:12" ht="12.75">
      <c r="A10" s="67"/>
      <c r="B10" s="54"/>
      <c r="C10" s="54"/>
      <c r="D10" s="54"/>
      <c r="E10" s="54"/>
      <c r="F10" s="66"/>
      <c r="G10" s="53"/>
      <c r="H10" s="56"/>
      <c r="L10" s="68"/>
    </row>
    <row r="11" spans="1:12" ht="12.75">
      <c r="A11" s="67"/>
      <c r="B11" s="54"/>
      <c r="C11" s="54"/>
      <c r="D11" s="54"/>
      <c r="E11" s="54"/>
      <c r="F11" s="66"/>
      <c r="G11" s="53"/>
      <c r="H11" s="56"/>
      <c r="L11" s="68"/>
    </row>
    <row r="12" spans="1:12" ht="12.75">
      <c r="A12" s="67"/>
      <c r="B12" s="54"/>
      <c r="C12" s="54"/>
      <c r="D12" s="54"/>
      <c r="E12" s="54"/>
      <c r="F12" s="66"/>
      <c r="G12" s="53"/>
      <c r="H12" s="56"/>
      <c r="L12" s="68"/>
    </row>
    <row r="13" spans="1:12" ht="12.75">
      <c r="A13" s="67"/>
      <c r="B13" s="54"/>
      <c r="C13" s="54"/>
      <c r="D13" s="54"/>
      <c r="E13" s="54"/>
      <c r="F13" s="66"/>
      <c r="G13" s="53"/>
      <c r="H13" s="56"/>
      <c r="L13" s="68"/>
    </row>
    <row r="14" spans="1:12" ht="12.75" customHeight="1">
      <c r="A14" s="67"/>
      <c r="B14" s="54"/>
      <c r="C14" s="54"/>
      <c r="D14" s="54"/>
      <c r="E14" s="54"/>
      <c r="F14" s="66"/>
      <c r="G14" s="53"/>
      <c r="H14" s="56"/>
      <c r="L14" s="68"/>
    </row>
    <row r="15" spans="1:13" ht="18.75">
      <c r="A15" s="133" t="s">
        <v>565</v>
      </c>
      <c r="B15" s="102"/>
      <c r="C15" s="102"/>
      <c r="D15" s="102"/>
      <c r="E15" s="102"/>
      <c r="F15" s="66"/>
      <c r="G15" s="53"/>
      <c r="H15" s="56"/>
      <c r="I15" s="5"/>
      <c r="J15" s="5"/>
      <c r="K15" s="5"/>
      <c r="L15" s="5"/>
      <c r="M15" s="5"/>
    </row>
    <row r="16" spans="1:13" ht="12.75" customHeight="1">
      <c r="A16" s="135"/>
      <c r="B16" s="103"/>
      <c r="C16" s="103"/>
      <c r="D16" s="103"/>
      <c r="E16" s="103"/>
      <c r="F16" s="66"/>
      <c r="G16" s="53"/>
      <c r="H16" s="56"/>
      <c r="I16" s="5"/>
      <c r="J16" s="5"/>
      <c r="K16" s="5"/>
      <c r="L16" s="5"/>
      <c r="M16" s="5"/>
    </row>
    <row r="17" spans="1:13" ht="270.75" customHeight="1">
      <c r="A17" s="144" t="s">
        <v>200</v>
      </c>
      <c r="B17" s="144"/>
      <c r="C17" s="144"/>
      <c r="D17" s="144"/>
      <c r="E17" s="144"/>
      <c r="F17" s="66"/>
      <c r="G17" s="53"/>
      <c r="H17" s="56"/>
      <c r="I17" s="5"/>
      <c r="J17" s="5"/>
      <c r="K17" s="5"/>
      <c r="L17" s="5"/>
      <c r="M17" s="5"/>
    </row>
    <row r="18" spans="1:13" ht="12.75" customHeight="1">
      <c r="A18" s="138"/>
      <c r="B18" s="105"/>
      <c r="C18" s="105"/>
      <c r="D18" s="105"/>
      <c r="E18" s="105"/>
      <c r="F18" s="66"/>
      <c r="G18" s="53"/>
      <c r="H18" s="56"/>
      <c r="I18" s="5"/>
      <c r="J18" s="5"/>
      <c r="K18" s="5"/>
      <c r="L18" s="5"/>
      <c r="M18" s="5"/>
    </row>
  </sheetData>
  <sheetProtection/>
  <mergeCells count="6">
    <mergeCell ref="A1:E1"/>
    <mergeCell ref="A2:E2"/>
    <mergeCell ref="A15:E15"/>
    <mergeCell ref="A16:E16"/>
    <mergeCell ref="A17:E17"/>
    <mergeCell ref="A18:E18"/>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Yotam</dc:creator>
  <cp:keywords/>
  <dc:description/>
  <cp:lastModifiedBy>Yotam</cp:lastModifiedBy>
  <dcterms:created xsi:type="dcterms:W3CDTF">2011-02-14T15:04:04Z</dcterms:created>
  <dcterms:modified xsi:type="dcterms:W3CDTF">2011-02-14T15:10:03Z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