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7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Monthly Budget" sheetId="1" state="visible" r:id="rId2"/>
  </sheets>
  <definedNames>
    <definedName function="false" hidden="false" localSheetId="0" name="_xlnm.Criteria" vbProcedure="false">'monthly budget'!#ref!</definedName>
    <definedName function="false" hidden="false" localSheetId="0" name="_xlnm.Extract" vbProcedure="false">'monthly budget'!#ref!</definedName>
    <definedName function="false" hidden="false" localSheetId="0" name="_xlnm._FilterDatabase" vbProcedure="false">'Monthly Budget'!$J$18:$J$37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<sst xmlns="http://schemas.openxmlformats.org/spreadsheetml/2006/main" count="61" uniqueCount="49">
  <si>
    <t>COMPANY NAME</t>
  </si>
  <si>
    <t>MONTHLY BUDGET</t>
  </si>
  <si>
    <t>BUDGET TOTALS</t>
  </si>
  <si>
    <t>ESTIMATED</t>
  </si>
  <si>
    <t>ACTUAL</t>
  </si>
  <si>
    <t>DIFFERENCE</t>
  </si>
  <si>
    <t>INCOME</t>
  </si>
  <si>
    <t>TOP 5 AMOUNT</t>
  </si>
  <si>
    <t>Income</t>
  </si>
  <si>
    <t>Net sales</t>
  </si>
  <si>
    <t>Expenses</t>
  </si>
  <si>
    <t>Interest income</t>
  </si>
  <si>
    <t>Balance
 (Income minus Expenses)</t>
  </si>
  <si>
    <t>Asset sales (gain/loss)</t>
  </si>
  <si>
    <t>Total</t>
  </si>
  <si>
    <t>PERSONNEL 
EXPENSES</t>
  </si>
  <si>
    <t>Top 5 Amount</t>
  </si>
  <si>
    <t>Wages</t>
  </si>
  <si>
    <t>Employee benefits</t>
  </si>
  <si>
    <t>Commission</t>
  </si>
  <si>
    <t>Total Personnel</t>
  </si>
  <si>
    <t>OPERATING EXPENSES</t>
  </si>
  <si>
    <t>Advertising</t>
  </si>
  <si>
    <t>Bad debts</t>
  </si>
  <si>
    <t>Cash discounts</t>
  </si>
  <si>
    <t>Delivery costs</t>
  </si>
  <si>
    <t>Depreciation</t>
  </si>
  <si>
    <t>Dues and subscriptions</t>
  </si>
  <si>
    <t>Insurance</t>
  </si>
  <si>
    <t>Interest</t>
  </si>
  <si>
    <t>Legal and auditing</t>
  </si>
  <si>
    <t>Maintenance and repairs</t>
  </si>
  <si>
    <t>Office supplies</t>
  </si>
  <si>
    <t>Postage</t>
  </si>
  <si>
    <t>Rent or mortgage</t>
  </si>
  <si>
    <t>WHAT ARE MY TOP 5 HIGHEST OPERATING EXPENSES?</t>
  </si>
  <si>
    <t>Sales expenses</t>
  </si>
  <si>
    <t>EXPENSE</t>
  </si>
  <si>
    <t>AMOUNT</t>
  </si>
  <si>
    <t>% OF EXPENSES</t>
  </si>
  <si>
    <t>15% REDUCTION</t>
  </si>
  <si>
    <t>Shipping and storage</t>
  </si>
  <si>
    <t>Supplies</t>
  </si>
  <si>
    <t>Taxes</t>
  </si>
  <si>
    <t>Telephone</t>
  </si>
  <si>
    <t>Utilities</t>
  </si>
  <si>
    <t>Other</t>
  </si>
  <si>
    <t>Total Operating</t>
  </si>
  <si>
    <t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</si>
</sst>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M\ YYYY"/>
    <numFmt numFmtId="166" formatCode="_(* #,##0.00_);_(* \(#,##0.00\);_(* \-??_);_(@_)"/>
    <numFmt numFmtId="167" formatCode="#,##0.00;[RED]\-#,##0.00"/>
    <numFmt numFmtId="168" formatCode="0%"/>
    <numFmt numFmtId="169" formatCode="0.0%"/>
    <numFmt numFmtId="170" formatCode="#,##0.00_);[RED]\(#,##0.00\)"/>
  </numFmts>
  <fonts count="10">
    <font>
      <sz val="11"/>
      <color rgb="FF000000"/>
      <name val="Gill Sans MT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sz val="36"/>
      <color rgb="FF355A61"/>
      <name val="Gill Sans MT"/>
      <family val="2"/>
      <charset val="1"/>
    </font>
    <font>
      <b val="true"/>
      <sz val="8"/>
      <color rgb="FF000000"/>
      <name val="Arial"/>
      <family val="2"/>
      <charset val="1"/>
    </font>
    <font>
      <sz val="15"/>
      <color rgb="FF355A61"/>
      <name val="Gill Sans MT"/>
      <family val="2"/>
    </font>
    <font>
      <sz val="10"/>
      <color rgb="FF355A61"/>
      <name val="Gill Sans MT"/>
      <family val="2"/>
    </font>
    <font>
      <sz val="11"/>
      <color rgb="FF355A61"/>
      <name val="Gill Sans MT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2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left" vertical="bottom" textRotation="0" wrapText="false" indent="2" shrinkToFit="false"/>
      <protection locked="true" hidden="false"/>
    </xf>
    <xf numFmtId="165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2" shrinkToFit="false"/>
      <protection locked="true" hidden="false"/>
    </xf>
    <xf numFmtId="167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2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Title" xfId="20" builtinId="54" customBuiltin="tru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CAB2"/>
      <rgbColor rgb="FF8B8B8B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8B8C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2799E"/>
      <rgbColor rgb="FF7EA67F"/>
      <rgbColor rgb="FF003366"/>
      <rgbColor rgb="FF4D7A95"/>
      <rgbColor rgb="FF003300"/>
      <rgbColor rgb="FF333300"/>
      <rgbColor rgb="FF993300"/>
      <rgbColor rgb="FF993366"/>
      <rgbColor rgb="FF333399"/>
      <rgbColor rgb="FF355A6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500">
                <a:solidFill>
                  <a:srgbClr val="355a61"/>
                </a:solidFill>
                <a:latin typeface="Gill Sans MT"/>
              </a:rPr>
              <a:t>BUDGET OVERVIEW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'Monthly Budget'!$B$6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b2cab2"/>
            </a:solidFill>
            <a:ln>
              <a:solidFill>
                <a:srgbClr val="7ea67f"/>
              </a:solidFill>
            </a:ln>
          </c:spPr>
          <c:cat>
            <c:strRef>
              <c:f>'Monthly Budget'!$C$5:$D$5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Budget'!$C$6:$D$6</c:f>
              <c:numCache>
                <c:formatCode>General</c:formatCode>
                <c:ptCount val="2"/>
                <c:pt idx="0">
                  <c:v/>
                </c:pt>
                <c:pt idx="1">
                  <c:v/>
                </c:pt>
              </c:numCache>
            </c:numRef>
          </c:val>
        </c:ser>
        <c:ser>
          <c:idx val="1"/>
          <c:order val="1"/>
          <c:tx>
            <c:strRef>
              <c:f>'Monthly Budget'!$B$7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98b8ca"/>
            </a:solidFill>
            <a:ln>
              <a:solidFill>
                <a:srgbClr val="4d7a95"/>
              </a:solidFill>
            </a:ln>
          </c:spPr>
          <c:cat>
            <c:strRef>
              <c:f>'Monthly Budget'!$C$5:$D$5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Budget'!$C$7:$D$7</c:f>
              <c:numCache>
                <c:formatCode>General</c:formatCode>
                <c:ptCount val="2"/>
                <c:pt idx="0">
                  <c:v/>
                </c:pt>
                <c:pt idx="1">
                  <c:v/>
                </c:pt>
              </c:numCache>
            </c:numRef>
          </c:val>
        </c:ser>
        <c:gapWidth val="150"/>
        <c:axId val="50547667"/>
        <c:axId val="17226647"/>
      </c:barChart>
      <c:catAx>
        <c:axId val="50547667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b8b8b"/>
            </a:solidFill>
            <a:round/>
          </a:ln>
        </c:spPr>
        <c:crossAx val="17226647"/>
        <c:crosses val="autoZero"/>
        <c:auto val="1"/>
        <c:lblAlgn val="ctr"/>
        <c:lblOffset val="100"/>
      </c:catAx>
      <c:valAx>
        <c:axId val="17226647"/>
        <c:scaling>
          <c:orientation val="minMax"/>
        </c:scaling>
        <c:delete val="0"/>
        <c:axPos val="l"/>
        <c:majorGridlines>
          <c:spPr>
            <a:ln w="9360">
              <a:solidFill>
                <a:srgbClr val="8b8b8b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solidFill>
              <a:srgbClr val="8b8b8b"/>
            </a:solidFill>
            <a:round/>
          </a:ln>
        </c:spPr>
        <c:crossAx val="50547667"/>
        <c:crossesAt val="0"/>
      </c:valAx>
      <c:spPr>
        <a:solidFill>
          <a:srgbClr val="ffffff"/>
        </a:solidFill>
        <a:ln>
          <a:noFill/>
        </a:ln>
      </c:spPr>
    </c:plotArea>
    <c:legend>
      <c:legendPos val="t"/>
      <c:overlay val="0"/>
      <c:spPr>
        <a:noFill/>
        <a:ln>
          <a:noFill/>
        </a:ln>
      </c:spPr>
    </c:legend>
    <c:plotVisOnly val="1"/>
  </c:chart>
  <c:spPr>
    <a:solidFill>
      <a:srgbClr val="f2f2f2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65520</xdr:colOff>
      <xdr:row>8</xdr:row>
      <xdr:rowOff>172440</xdr:rowOff>
    </xdr:from>
    <xdr:to>
      <xdr:col>4</xdr:col>
      <xdr:colOff>764640</xdr:colOff>
      <xdr:row>28</xdr:row>
      <xdr:rowOff>109800</xdr:rowOff>
    </xdr:to>
    <xdr:graphicFrame>
      <xdr:nvGraphicFramePr>
        <xdr:cNvPr id="0" name="BudgetOverview"/>
        <xdr:cNvGraphicFramePr/>
      </xdr:nvGraphicFramePr>
      <xdr:xfrm>
        <a:off x="321120" y="2547000"/>
        <a:ext cx="3639240" cy="4262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62799E"/>
    <pageSetUpPr fitToPage="true"/>
  </sheetPr>
  <dimension ref="B2:M39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7" activeCellId="0" sqref="N7"/>
    </sheetView>
  </sheetViews>
  <sheetFormatPr defaultRowHeight="15.95"/>
  <cols>
    <col collapsed="false" hidden="false" max="1" min="1" style="1" width="2.87854251012146"/>
    <col collapsed="false" hidden="false" max="2" min="2" style="1" width="15.1052631578947"/>
    <col collapsed="false" hidden="false" max="3" min="3" style="1" width="12.4534412955466"/>
    <col collapsed="false" hidden="false" max="4" min="4" style="1" width="5.50607287449393"/>
    <col collapsed="false" hidden="false" max="5" min="5" style="1" width="8.59919028340081"/>
    <col collapsed="false" hidden="false" max="6" min="6" style="1" width="2.61943319838057"/>
    <col collapsed="false" hidden="false" max="7" min="7" style="1" width="3.74898785425101"/>
    <col collapsed="false" hidden="false" max="8" min="8" style="1" width="16.753036437247"/>
    <col collapsed="false" hidden="false" max="9" min="9" style="1" width="8.92712550607287"/>
    <col collapsed="false" hidden="false" max="10" min="10" style="1" width="7.38461538461539"/>
    <col collapsed="false" hidden="true" max="11" min="11" style="1" width="0"/>
    <col collapsed="false" hidden="false" max="12" min="12" style="1" width="8.70445344129555"/>
    <col collapsed="false" hidden="false" max="13" min="13" style="1" width="3.74898785425101"/>
    <col collapsed="false" hidden="false" max="14" min="14" style="1" width="12.2550607287449"/>
    <col collapsed="false" hidden="false" max="16" min="15" style="1" width="12.1255060728745"/>
    <col collapsed="false" hidden="false" max="1025" min="17" style="1" width="8.5748987854251"/>
  </cols>
  <sheetData>
    <row r="2" customFormat="false" ht="30.75" hidden="false" customHeight="true" outlineLevel="0" collapsed="false">
      <c r="B2" s="2" t="s">
        <v>0</v>
      </c>
      <c r="C2" s="3"/>
      <c r="D2" s="3"/>
      <c r="E2" s="3"/>
      <c r="F2" s="3"/>
      <c r="G2" s="3"/>
      <c r="H2" s="3"/>
      <c r="J2" s="4"/>
      <c r="L2" s="5"/>
      <c r="M2" s="4"/>
    </row>
    <row r="3" customFormat="false" ht="42" hidden="false" customHeight="true" outlineLevel="0" collapsed="false">
      <c r="B3" s="6" t="s">
        <v>1</v>
      </c>
      <c r="C3" s="7" t="n">
        <v>40603</v>
      </c>
      <c r="D3" s="7"/>
      <c r="E3" s="8"/>
      <c r="F3" s="8"/>
      <c r="G3" s="8"/>
      <c r="H3" s="8"/>
      <c r="L3" s="9"/>
      <c r="M3" s="10"/>
    </row>
    <row r="5" s="8" customFormat="true" ht="21.75" hidden="false" customHeight="true" outlineLevel="0" collapsed="false">
      <c r="B5" s="11" t="s">
        <v>2</v>
      </c>
      <c r="C5" s="12" t="s">
        <v>3</v>
      </c>
      <c r="D5" s="12" t="s">
        <v>4</v>
      </c>
      <c r="E5" s="12" t="s">
        <v>5</v>
      </c>
      <c r="H5" s="11" t="s">
        <v>6</v>
      </c>
      <c r="I5" s="12" t="s">
        <v>3</v>
      </c>
      <c r="J5" s="12" t="s">
        <v>4</v>
      </c>
      <c r="K5" s="12" t="s">
        <v>7</v>
      </c>
      <c r="L5" s="12" t="s">
        <v>5</v>
      </c>
    </row>
    <row r="6" customFormat="false" ht="16.5" hidden="false" customHeight="true" outlineLevel="0" collapsed="false">
      <c r="B6" s="13" t="s">
        <v>8</v>
      </c>
      <c r="C6" s="14" t="e">
        <f aca="false">IncomeTable[[#totals],[estimated]]</f>
        <v>#VALUE!</v>
      </c>
      <c r="D6" s="14" t="e">
        <f aca="false">IncomeTable[[#totals],[actual]]</f>
        <v>#VALUE!</v>
      </c>
      <c r="E6" s="14" t="e">
        <f aca="false">TotalsTable[[#this row],[actual]]-TotalsTable[[#this row],[estimated]]</f>
        <v>#VALUE!</v>
      </c>
      <c r="F6" s="15"/>
      <c r="H6" s="13" t="s">
        <v>9</v>
      </c>
      <c r="I6" s="14" t="n">
        <v>60000</v>
      </c>
      <c r="J6" s="14" t="n">
        <v>54000</v>
      </c>
      <c r="K6" s="14" t="e">
        <f aca="false">IncomeTable[[#this row],[actual]]+(10^-6)*ROW(IncomeTable[[#this row],[actual]])</f>
        <v>#VALUE!</v>
      </c>
      <c r="L6" s="14" t="e">
        <f aca="false">IncomeTable[[#this row],[actual]]-IncomeTable[[#this row],[estimated]]</f>
        <v>#VALUE!</v>
      </c>
    </row>
    <row r="7" customFormat="false" ht="16.5" hidden="false" customHeight="true" outlineLevel="0" collapsed="false">
      <c r="B7" s="13" t="s">
        <v>10</v>
      </c>
      <c r="C7" s="14" t="e">
        <f aca="false">OperatingExpensesTable[[#totals],[estimated]]+PersonnelExpensesTable[[#totals],[estimated]]</f>
        <v>#VALUE!</v>
      </c>
      <c r="D7" s="14" t="e">
        <f aca="false">OperatingExpensesTable[[#totals],[actual]]+PersonnelExpensesTable[[#totals],[actual]]</f>
        <v>#VALUE!</v>
      </c>
      <c r="E7" s="14" t="e">
        <f aca="false">TotalsTable[[#this row],[estimated]]-TotalsTable[[#this row],[actual]]</f>
        <v>#VALUE!</v>
      </c>
      <c r="F7" s="15"/>
      <c r="H7" s="13" t="s">
        <v>11</v>
      </c>
      <c r="I7" s="14" t="n">
        <v>3000</v>
      </c>
      <c r="J7" s="14" t="n">
        <v>3000</v>
      </c>
      <c r="K7" s="14" t="e">
        <f aca="false">IncomeTable[[#this row],[actual]]+(10^-6)*ROW(IncomeTable[[#this row],[actual]])</f>
        <v>#VALUE!</v>
      </c>
      <c r="L7" s="14" t="e">
        <f aca="false">IncomeTable[[#this row],[actual]]-IncomeTable[[#this row],[estimated]]</f>
        <v>#VALUE!</v>
      </c>
    </row>
    <row r="8" customFormat="false" ht="27.6" hidden="false" customHeight="true" outlineLevel="0" collapsed="false">
      <c r="B8" s="16" t="s">
        <v>12</v>
      </c>
      <c r="C8" s="17" t="n">
        <f aca="false">C6-C7</f>
        <v>8800</v>
      </c>
      <c r="D8" s="17" t="n">
        <f aca="false">D6-D7</f>
        <v>7820</v>
      </c>
      <c r="E8" s="14" t="e">
        <f aca="false">TotalsTable[[#totals],[actual]]-TotalsTable[[#totals],[estimated]]</f>
        <v>#VALUE!</v>
      </c>
      <c r="F8" s="18"/>
      <c r="H8" s="13" t="s">
        <v>13</v>
      </c>
      <c r="I8" s="14" t="n">
        <v>300</v>
      </c>
      <c r="J8" s="14" t="n">
        <v>450</v>
      </c>
      <c r="K8" s="14" t="e">
        <f aca="false">IncomeTable[[#this row],[actual]]+(10^-6)*ROW(IncomeTable[[#this row],[actual]])</f>
        <v>#VALUE!</v>
      </c>
      <c r="L8" s="14" t="e">
        <f aca="false">IncomeTable[[#this row],[actual]]-IncomeTable[[#this row],[estimated]]</f>
        <v>#VALUE!</v>
      </c>
    </row>
    <row r="9" customFormat="false" ht="16.5" hidden="false" customHeight="true" outlineLevel="0" collapsed="false">
      <c r="H9" s="13" t="s">
        <v>14</v>
      </c>
      <c r="I9" s="14" t="n">
        <f aca="false">SUBTOTAL(109,[estimated])</f>
        <v>63300</v>
      </c>
      <c r="J9" s="14" t="n">
        <f aca="false">SUBTOTAL(109,[actual])</f>
        <v>57450</v>
      </c>
      <c r="K9" s="17"/>
      <c r="L9" s="14" t="n">
        <f aca="false">SUBTOTAL(109,[difference])</f>
        <v>-5850</v>
      </c>
    </row>
    <row r="10" customFormat="false" ht="16.5" hidden="false" customHeight="true" outlineLevel="0" collapsed="false">
      <c r="H10" s="19"/>
      <c r="I10" s="19"/>
      <c r="J10" s="19"/>
      <c r="K10" s="19"/>
      <c r="L10" s="19"/>
    </row>
    <row r="11" customFormat="false" ht="21.75" hidden="false" customHeight="true" outlineLevel="0" collapsed="false">
      <c r="H11" s="16" t="s">
        <v>15</v>
      </c>
      <c r="I11" s="15" t="s">
        <v>3</v>
      </c>
      <c r="J11" s="15" t="s">
        <v>4</v>
      </c>
      <c r="K11" s="20" t="s">
        <v>16</v>
      </c>
      <c r="L11" s="15" t="s">
        <v>5</v>
      </c>
    </row>
    <row r="12" customFormat="false" ht="16.5" hidden="false" customHeight="true" outlineLevel="0" collapsed="false">
      <c r="H12" s="13" t="s">
        <v>17</v>
      </c>
      <c r="I12" s="14" t="n">
        <v>9500</v>
      </c>
      <c r="J12" s="14" t="n">
        <v>9600</v>
      </c>
      <c r="K12" s="17" t="e">
        <f aca="false">PersonnelExpensesTable[[#this row],[actual]]+(10^-6)*ROW(PersonnelExpensesTable[[#this row],[actual]])</f>
        <v>#VALUE!</v>
      </c>
      <c r="L12" s="14" t="e">
        <f aca="false">PersonnelExpensesTable[[#this row],[estimated]]-PersonnelExpensesTable[[#this row],[actual]]</f>
        <v>#VALUE!</v>
      </c>
    </row>
    <row r="13" customFormat="false" ht="16.5" hidden="false" customHeight="true" outlineLevel="0" collapsed="false">
      <c r="H13" s="13" t="s">
        <v>18</v>
      </c>
      <c r="I13" s="14" t="n">
        <v>4000</v>
      </c>
      <c r="J13" s="14"/>
      <c r="K13" s="17" t="e">
        <f aca="false">PersonnelExpensesTable[[#this row],[actual]]+(10^-6)*ROW(PersonnelExpensesTable[[#this row],[actual]])</f>
        <v>#VALUE!</v>
      </c>
      <c r="L13" s="14" t="e">
        <f aca="false">PersonnelExpensesTable[[#this row],[estimated]]-PersonnelExpensesTable[[#this row],[actual]]</f>
        <v>#VALUE!</v>
      </c>
    </row>
    <row r="14" customFormat="false" ht="16.5" hidden="false" customHeight="true" outlineLevel="0" collapsed="false">
      <c r="H14" s="13" t="s">
        <v>19</v>
      </c>
      <c r="I14" s="14" t="n">
        <v>5000</v>
      </c>
      <c r="J14" s="14" t="n">
        <v>4500</v>
      </c>
      <c r="K14" s="17" t="e">
        <f aca="false">PersonnelExpensesTable[[#this row],[actual]]+(10^-6)*ROW(PersonnelExpensesTable[[#this row],[actual]])</f>
        <v>#VALUE!</v>
      </c>
      <c r="L14" s="14" t="e">
        <f aca="false">PersonnelExpensesTable[[#this row],[estimated]]-PersonnelExpensesTable[[#this row],[actual]]</f>
        <v>#VALUE!</v>
      </c>
    </row>
    <row r="15" customFormat="false" ht="16.5" hidden="false" customHeight="true" outlineLevel="0" collapsed="false">
      <c r="H15" s="13" t="s">
        <v>20</v>
      </c>
      <c r="I15" s="17" t="n">
        <f aca="false">SUBTOTAL(109,[estimated])</f>
        <v>18500</v>
      </c>
      <c r="J15" s="17" t="n">
        <f aca="false">SUBTOTAL(109,[actual])</f>
        <v>14100</v>
      </c>
      <c r="K15" s="17"/>
      <c r="L15" s="17" t="n">
        <f aca="false">SUBTOTAL(109,[difference])</f>
        <v>4400</v>
      </c>
    </row>
    <row r="16" customFormat="false" ht="16.5" hidden="false" customHeight="true" outlineLevel="0" collapsed="false">
      <c r="H16" s="19"/>
      <c r="I16" s="19"/>
      <c r="J16" s="19"/>
      <c r="K16" s="19"/>
      <c r="L16" s="19"/>
    </row>
    <row r="17" customFormat="false" ht="21.75" hidden="false" customHeight="true" outlineLevel="0" collapsed="false">
      <c r="H17" s="16" t="s">
        <v>21</v>
      </c>
      <c r="I17" s="20" t="s">
        <v>3</v>
      </c>
      <c r="J17" s="20" t="s">
        <v>4</v>
      </c>
      <c r="K17" s="20" t="s">
        <v>16</v>
      </c>
      <c r="L17" s="20" t="s">
        <v>5</v>
      </c>
    </row>
    <row r="18" customFormat="false" ht="16.5" hidden="false" customHeight="true" outlineLevel="0" collapsed="false">
      <c r="H18" s="13" t="s">
        <v>22</v>
      </c>
      <c r="I18" s="14" t="n">
        <v>3000</v>
      </c>
      <c r="J18" s="14" t="n">
        <v>2500</v>
      </c>
      <c r="K18" s="14" t="e">
        <f aca="false">OperatingExpensesTable[[#this row],[actual]]+(10^-6)*ROW(OperatingExpensesTable[[#this row],[actual]])</f>
        <v>#VALUE!</v>
      </c>
      <c r="L18" s="14" t="e">
        <f aca="false">OperatingExpensesTable[[#this row],[estimated]]-OperatingExpensesTable[[#this row],[actual]]</f>
        <v>#VALUE!</v>
      </c>
    </row>
    <row r="19" customFormat="false" ht="16.5" hidden="false" customHeight="true" outlineLevel="0" collapsed="false">
      <c r="H19" s="13" t="s">
        <v>23</v>
      </c>
      <c r="I19" s="14" t="n">
        <v>2000</v>
      </c>
      <c r="J19" s="14" t="n">
        <v>2000</v>
      </c>
      <c r="K19" s="14" t="e">
        <f aca="false">OperatingExpensesTable[[#this row],[actual]]+(10^-6)*ROW(OperatingExpensesTable[[#this row],[actual]])</f>
        <v>#VALUE!</v>
      </c>
      <c r="L19" s="14" t="e">
        <f aca="false">OperatingExpensesTable[[#this row],[estimated]]-OperatingExpensesTable[[#this row],[actual]]</f>
        <v>#VALUE!</v>
      </c>
    </row>
    <row r="20" customFormat="false" ht="16.5" hidden="false" customHeight="true" outlineLevel="0" collapsed="false">
      <c r="H20" s="13" t="s">
        <v>24</v>
      </c>
      <c r="I20" s="14" t="n">
        <v>1500</v>
      </c>
      <c r="J20" s="14" t="n">
        <v>2175</v>
      </c>
      <c r="K20" s="14" t="e">
        <f aca="false">OperatingExpensesTable[[#this row],[actual]]+(10^-6)*ROW(OperatingExpensesTable[[#this row],[actual]])</f>
        <v>#VALUE!</v>
      </c>
      <c r="L20" s="14" t="e">
        <f aca="false">OperatingExpensesTable[[#this row],[estimated]]-OperatingExpensesTable[[#this row],[actual]]</f>
        <v>#VALUE!</v>
      </c>
    </row>
    <row r="21" customFormat="false" ht="16.5" hidden="false" customHeight="true" outlineLevel="0" collapsed="false">
      <c r="H21" s="13" t="s">
        <v>25</v>
      </c>
      <c r="I21" s="14" t="n">
        <v>2000</v>
      </c>
      <c r="J21" s="14" t="n">
        <v>1500</v>
      </c>
      <c r="K21" s="14" t="e">
        <f aca="false">OperatingExpensesTable[[#this row],[actual]]+(10^-6)*ROW(OperatingExpensesTable[[#this row],[actual]])</f>
        <v>#VALUE!</v>
      </c>
      <c r="L21" s="14" t="e">
        <f aca="false">OperatingExpensesTable[[#this row],[estimated]]-OperatingExpensesTable[[#this row],[actual]]</f>
        <v>#VALUE!</v>
      </c>
    </row>
    <row r="22" customFormat="false" ht="16.5" hidden="false" customHeight="true" outlineLevel="0" collapsed="false">
      <c r="H22" s="13" t="s">
        <v>26</v>
      </c>
      <c r="I22" s="14" t="n">
        <v>1000</v>
      </c>
      <c r="J22" s="14" t="n">
        <v>1000</v>
      </c>
      <c r="K22" s="14" t="e">
        <f aca="false">OperatingExpensesTable[[#this row],[actual]]+(10^-6)*ROW(OperatingExpensesTable[[#this row],[actual]])</f>
        <v>#VALUE!</v>
      </c>
      <c r="L22" s="14" t="e">
        <f aca="false">OperatingExpensesTable[[#this row],[estimated]]-OperatingExpensesTable[[#this row],[actual]]</f>
        <v>#VALUE!</v>
      </c>
    </row>
    <row r="23" customFormat="false" ht="16.5" hidden="false" customHeight="true" outlineLevel="0" collapsed="false">
      <c r="H23" s="13" t="s">
        <v>27</v>
      </c>
      <c r="I23" s="14" t="n">
        <v>500</v>
      </c>
      <c r="J23" s="14" t="n">
        <v>525</v>
      </c>
      <c r="K23" s="14" t="e">
        <f aca="false">OperatingExpensesTable[[#this row],[actual]]+(10^-6)*ROW(OperatingExpensesTable[[#this row],[actual]])</f>
        <v>#VALUE!</v>
      </c>
      <c r="L23" s="14" t="e">
        <f aca="false">OperatingExpensesTable[[#this row],[estimated]]-OperatingExpensesTable[[#this row],[actual]]</f>
        <v>#VALUE!</v>
      </c>
    </row>
    <row r="24" customFormat="false" ht="16.5" hidden="false" customHeight="true" outlineLevel="0" collapsed="false">
      <c r="H24" s="13" t="s">
        <v>28</v>
      </c>
      <c r="I24" s="14" t="n">
        <v>1300</v>
      </c>
      <c r="J24" s="14" t="n">
        <v>1275</v>
      </c>
      <c r="K24" s="14" t="e">
        <f aca="false">OperatingExpensesTable[[#this row],[actual]]+(10^-6)*ROW(OperatingExpensesTable[[#this row],[actual]])</f>
        <v>#VALUE!</v>
      </c>
      <c r="L24" s="14" t="e">
        <f aca="false">OperatingExpensesTable[[#this row],[estimated]]-OperatingExpensesTable[[#this row],[actual]]</f>
        <v>#VALUE!</v>
      </c>
    </row>
    <row r="25" customFormat="false" ht="16.5" hidden="false" customHeight="true" outlineLevel="0" collapsed="false">
      <c r="H25" s="13" t="s">
        <v>29</v>
      </c>
      <c r="I25" s="14" t="n">
        <v>2000</v>
      </c>
      <c r="J25" s="14" t="n">
        <v>2200</v>
      </c>
      <c r="K25" s="14" t="e">
        <f aca="false">OperatingExpensesTable[[#this row],[actual]]+(10^-6)*ROW(OperatingExpensesTable[[#this row],[actual]])</f>
        <v>#VALUE!</v>
      </c>
      <c r="L25" s="14" t="e">
        <f aca="false">OperatingExpensesTable[[#this row],[estimated]]-OperatingExpensesTable[[#this row],[actual]]</f>
        <v>#VALUE!</v>
      </c>
    </row>
    <row r="26" customFormat="false" ht="16.5" hidden="false" customHeight="true" outlineLevel="0" collapsed="false">
      <c r="E26" s="3"/>
      <c r="F26" s="3"/>
      <c r="H26" s="13" t="s">
        <v>30</v>
      </c>
      <c r="I26" s="14" t="n">
        <v>1000</v>
      </c>
      <c r="J26" s="14" t="n">
        <v>800</v>
      </c>
      <c r="K26" s="14" t="e">
        <f aca="false">OperatingExpensesTable[[#this row],[actual]]+(10^-6)*ROW(OperatingExpensesTable[[#this row],[actual]])</f>
        <v>#VALUE!</v>
      </c>
      <c r="L26" s="14" t="e">
        <f aca="false">OperatingExpensesTable[[#this row],[estimated]]-OperatingExpensesTable[[#this row],[actual]]</f>
        <v>#VALUE!</v>
      </c>
    </row>
    <row r="27" customFormat="false" ht="16.5" hidden="false" customHeight="true" outlineLevel="0" collapsed="false">
      <c r="D27" s="21"/>
      <c r="H27" s="13" t="s">
        <v>31</v>
      </c>
      <c r="I27" s="14" t="n">
        <v>4500</v>
      </c>
      <c r="J27" s="14" t="n">
        <v>4600</v>
      </c>
      <c r="K27" s="14" t="e">
        <f aca="false">OperatingExpensesTable[[#this row],[actual]]+(10^-6)*ROW(OperatingExpensesTable[[#this row],[actual]])</f>
        <v>#VALUE!</v>
      </c>
      <c r="L27" s="14" t="e">
        <f aca="false">OperatingExpensesTable[[#this row],[estimated]]-OperatingExpensesTable[[#this row],[actual]]</f>
        <v>#VALUE!</v>
      </c>
    </row>
    <row r="28" customFormat="false" ht="16.5" hidden="false" customHeight="true" outlineLevel="0" collapsed="false">
      <c r="D28" s="21"/>
      <c r="F28" s="3"/>
      <c r="H28" s="13" t="s">
        <v>32</v>
      </c>
      <c r="I28" s="14" t="n">
        <v>800</v>
      </c>
      <c r="J28" s="14" t="n">
        <v>750</v>
      </c>
      <c r="K28" s="14" t="e">
        <f aca="false">OperatingExpensesTable[[#this row],[actual]]+(10^-6)*ROW(OperatingExpensesTable[[#this row],[actual]])</f>
        <v>#VALUE!</v>
      </c>
      <c r="L28" s="14" t="e">
        <f aca="false">OperatingExpensesTable[[#this row],[estimated]]-OperatingExpensesTable[[#this row],[actual]]</f>
        <v>#VALUE!</v>
      </c>
    </row>
    <row r="29" customFormat="false" ht="16.5" hidden="false" customHeight="true" outlineLevel="0" collapsed="false">
      <c r="D29" s="21"/>
      <c r="F29" s="22"/>
      <c r="H29" s="13" t="s">
        <v>33</v>
      </c>
      <c r="I29" s="14" t="n">
        <v>400</v>
      </c>
      <c r="J29" s="14" t="n">
        <v>350</v>
      </c>
      <c r="K29" s="14" t="e">
        <f aca="false">OperatingExpensesTable[[#this row],[actual]]+(10^-6)*ROW(OperatingExpensesTable[[#this row],[actual]])</f>
        <v>#VALUE!</v>
      </c>
      <c r="L29" s="14" t="e">
        <f aca="false">OperatingExpensesTable[[#this row],[estimated]]-OperatingExpensesTable[[#this row],[actual]]</f>
        <v>#VALUE!</v>
      </c>
    </row>
    <row r="30" customFormat="false" ht="16.5" hidden="false" customHeight="true" outlineLevel="0" collapsed="false">
      <c r="B30" s="23"/>
      <c r="C30" s="23"/>
      <c r="D30" s="23"/>
      <c r="E30" s="3"/>
      <c r="F30" s="3"/>
      <c r="H30" s="13" t="s">
        <v>34</v>
      </c>
      <c r="I30" s="14" t="n">
        <v>4100</v>
      </c>
      <c r="J30" s="14" t="n">
        <v>4500</v>
      </c>
      <c r="K30" s="14" t="e">
        <f aca="false">OperatingExpensesTable[[#this row],[actual]]+(10^-6)*ROW(OperatingExpensesTable[[#this row],[actual]])</f>
        <v>#VALUE!</v>
      </c>
      <c r="L30" s="14" t="e">
        <f aca="false">OperatingExpensesTable[[#this row],[estimated]]-OperatingExpensesTable[[#this row],[actual]]</f>
        <v>#VALUE!</v>
      </c>
    </row>
    <row r="31" customFormat="false" ht="16.5" hidden="false" customHeight="true" outlineLevel="0" collapsed="false">
      <c r="B31" s="8" t="s">
        <v>35</v>
      </c>
      <c r="C31" s="8"/>
      <c r="D31" s="8"/>
      <c r="E31" s="8"/>
      <c r="H31" s="13" t="s">
        <v>36</v>
      </c>
      <c r="I31" s="14" t="n">
        <v>350</v>
      </c>
      <c r="J31" s="14" t="n">
        <v>400</v>
      </c>
      <c r="K31" s="14" t="e">
        <f aca="false">OperatingExpensesTable[[#this row],[actual]]+(10^-6)*ROW(OperatingExpensesTable[[#this row],[actual]])</f>
        <v>#VALUE!</v>
      </c>
      <c r="L31" s="14" t="e">
        <f aca="false">OperatingExpensesTable[[#this row],[estimated]]-OperatingExpensesTable[[#this row],[actual]]</f>
        <v>#VALUE!</v>
      </c>
    </row>
    <row r="32" customFormat="false" ht="16.5" hidden="false" customHeight="true" outlineLevel="0" collapsed="false">
      <c r="B32" s="11" t="s">
        <v>37</v>
      </c>
      <c r="C32" s="12" t="s">
        <v>38</v>
      </c>
      <c r="D32" s="12" t="s">
        <v>39</v>
      </c>
      <c r="E32" s="12" t="s">
        <v>40</v>
      </c>
      <c r="H32" s="13" t="s">
        <v>41</v>
      </c>
      <c r="I32" s="14" t="n">
        <v>900</v>
      </c>
      <c r="J32" s="14" t="n">
        <v>840</v>
      </c>
      <c r="K32" s="14" t="e">
        <f aca="false">OperatingExpensesTable[[#this row],[actual]]+(10^-6)*ROW(OperatingExpensesTable[[#this row],[actual]])</f>
        <v>#VALUE!</v>
      </c>
      <c r="L32" s="14" t="e">
        <f aca="false">OperatingExpensesTable[[#this row],[estimated]]-OperatingExpensesTable[[#this row],[actual]]</f>
        <v>#VALUE!</v>
      </c>
    </row>
    <row r="33" customFormat="false" ht="16.5" hidden="false" customHeight="true" outlineLevel="0" collapsed="false">
      <c r="B33" s="13" t="e">
        <f aca="false">INDEX(OperatingExpensesTable,MATCH(Top5Expenses[[#this row],[amount]],OperatingExpensesTable[top 5 amount],0),1)</f>
        <v>#VALUE!</v>
      </c>
      <c r="C33" s="24" t="e">
        <f aca="false">LARGE(OperatingExpensesTable[top 5 amount],1)</f>
        <v>#VALUE!</v>
      </c>
      <c r="D33" s="25" t="e">
        <f aca="false">Top5Expenses[[#this row],[amount]]/$D$7</f>
        <v>#VALUE!</v>
      </c>
      <c r="E33" s="14" t="e">
        <f aca="false">Top5Expenses[[#this row],[amount]]*0.15</f>
        <v>#VALUE!</v>
      </c>
      <c r="H33" s="13" t="s">
        <v>42</v>
      </c>
      <c r="I33" s="14" t="n">
        <v>5000</v>
      </c>
      <c r="J33" s="14" t="n">
        <v>4500</v>
      </c>
      <c r="K33" s="14" t="e">
        <f aca="false">OperatingExpensesTable[[#this row],[actual]]+(10^-6)*ROW(OperatingExpensesTable[[#this row],[actual]])</f>
        <v>#VALUE!</v>
      </c>
      <c r="L33" s="14" t="e">
        <f aca="false">OperatingExpensesTable[[#this row],[estimated]]-OperatingExpensesTable[[#this row],[actual]]</f>
        <v>#VALUE!</v>
      </c>
    </row>
    <row r="34" customFormat="false" ht="16.5" hidden="false" customHeight="true" outlineLevel="0" collapsed="false">
      <c r="B34" s="13" t="e">
        <f aca="false">INDEX(OperatingExpensesTable,MATCH(Top5Expenses[[#this row],[amount]],OperatingExpensesTable[top 5 amount],0),1)</f>
        <v>#VALUE!</v>
      </c>
      <c r="C34" s="15" t="e">
        <f aca="false">LARGE(OperatingExpensesTable[top 5 amount],2)</f>
        <v>#VALUE!</v>
      </c>
      <c r="D34" s="25" t="e">
        <f aca="false">Top5Expenses[[#this row],[amount]]/$D$7</f>
        <v>#VALUE!</v>
      </c>
      <c r="E34" s="14" t="e">
        <f aca="false">Top5Expenses[[#this row],[amount]]*0.15</f>
        <v>#VALUE!</v>
      </c>
      <c r="H34" s="13" t="s">
        <v>43</v>
      </c>
      <c r="I34" s="14" t="n">
        <v>3000</v>
      </c>
      <c r="J34" s="14" t="n">
        <v>3200</v>
      </c>
      <c r="K34" s="14" t="e">
        <f aca="false">OperatingExpensesTable[[#this row],[actual]]+(10^-6)*ROW(OperatingExpensesTable[[#this row],[actual]])</f>
        <v>#VALUE!</v>
      </c>
      <c r="L34" s="14" t="e">
        <f aca="false">OperatingExpensesTable[[#this row],[estimated]]-OperatingExpensesTable[[#this row],[actual]]</f>
        <v>#VALUE!</v>
      </c>
    </row>
    <row r="35" customFormat="false" ht="16.5" hidden="false" customHeight="true" outlineLevel="0" collapsed="false">
      <c r="B35" s="13" t="e">
        <f aca="false">INDEX(OperatingExpensesTable,MATCH(Top5Expenses[[#this row],[amount]],OperatingExpensesTable[top 5 amount],0),1)</f>
        <v>#VALUE!</v>
      </c>
      <c r="C35" s="15" t="e">
        <f aca="false">LARGE(OperatingExpensesTable[top 5 amount],3)</f>
        <v>#VALUE!</v>
      </c>
      <c r="D35" s="25" t="e">
        <f aca="false">Top5Expenses[[#this row],[amount]]/$D$7</f>
        <v>#VALUE!</v>
      </c>
      <c r="E35" s="14" t="e">
        <f aca="false">Top5Expenses[[#this row],[amount]]*0.15</f>
        <v>#VALUE!</v>
      </c>
      <c r="H35" s="13" t="s">
        <v>44</v>
      </c>
      <c r="I35" s="14" t="n">
        <v>250</v>
      </c>
      <c r="J35" s="14" t="n">
        <v>280</v>
      </c>
      <c r="K35" s="14" t="e">
        <f aca="false">OperatingExpensesTable[[#this row],[actual]]+(10^-6)*ROW(OperatingExpensesTable[[#this row],[actual]])</f>
        <v>#VALUE!</v>
      </c>
      <c r="L35" s="14" t="e">
        <f aca="false">OperatingExpensesTable[[#this row],[estimated]]-OperatingExpensesTable[[#this row],[actual]]</f>
        <v>#VALUE!</v>
      </c>
    </row>
    <row r="36" customFormat="false" ht="16.5" hidden="false" customHeight="true" outlineLevel="0" collapsed="false">
      <c r="B36" s="13" t="e">
        <f aca="false">INDEX(OperatingExpensesTable,MATCH(Top5Expenses[[#this row],[amount]],OperatingExpensesTable[top 5 amount],0),1)</f>
        <v>#VALUE!</v>
      </c>
      <c r="C36" s="15" t="e">
        <f aca="false">LARGE(OperatingExpensesTable[top 5 amount],4)</f>
        <v>#VALUE!</v>
      </c>
      <c r="D36" s="25" t="e">
        <f aca="false">Top5Expenses[[#this row],[amount]]/$D$7</f>
        <v>#VALUE!</v>
      </c>
      <c r="E36" s="14" t="e">
        <f aca="false">Top5Expenses[[#this row],[amount]]*0.15</f>
        <v>#VALUE!</v>
      </c>
      <c r="H36" s="13" t="s">
        <v>45</v>
      </c>
      <c r="I36" s="14" t="n">
        <v>1400</v>
      </c>
      <c r="J36" s="14" t="n">
        <v>1385</v>
      </c>
      <c r="K36" s="14" t="e">
        <f aca="false">OperatingExpensesTable[[#this row],[actual]]+(10^-6)*ROW(OperatingExpensesTable[[#this row],[actual]])</f>
        <v>#VALUE!</v>
      </c>
      <c r="L36" s="14" t="e">
        <f aca="false">OperatingExpensesTable[[#this row],[estimated]]-OperatingExpensesTable[[#this row],[actual]]</f>
        <v>#VALUE!</v>
      </c>
    </row>
    <row r="37" customFormat="false" ht="16.5" hidden="false" customHeight="true" outlineLevel="0" collapsed="false">
      <c r="B37" s="13" t="e">
        <f aca="false">INDEX(OperatingExpensesTable,MATCH(Top5Expenses[[#this row],[amount]],OperatingExpensesTable[top 5 amount],0),1)</f>
        <v>#VALUE!</v>
      </c>
      <c r="C37" s="15" t="e">
        <f aca="false">LARGE(OperatingExpensesTable[top 5 amount],5)</f>
        <v>#VALUE!</v>
      </c>
      <c r="D37" s="25" t="e">
        <f aca="false">Top5Expenses[[#this row],[amount]]/$D$7</f>
        <v>#VALUE!</v>
      </c>
      <c r="E37" s="14" t="e">
        <f aca="false">Top5Expenses[[#this row],[amount]]*0.15</f>
        <v>#VALUE!</v>
      </c>
      <c r="H37" s="13" t="s">
        <v>46</v>
      </c>
      <c r="I37" s="14" t="n">
        <v>1000</v>
      </c>
      <c r="J37" s="14" t="n">
        <v>750</v>
      </c>
      <c r="K37" s="14" t="e">
        <f aca="false">OperatingExpensesTable[[#this row],[actual]]+(10^-6)*ROW(OperatingExpensesTable[[#this row],[actual]])</f>
        <v>#VALUE!</v>
      </c>
      <c r="L37" s="14" t="e">
        <f aca="false">OperatingExpensesTable[[#this row],[estimated]]-OperatingExpensesTable[[#this row],[actual]]</f>
        <v>#VALUE!</v>
      </c>
    </row>
    <row r="38" customFormat="false" ht="16.5" hidden="false" customHeight="true" outlineLevel="0" collapsed="false">
      <c r="B38" s="13" t="s">
        <v>14</v>
      </c>
      <c r="C38" s="26" t="n">
        <f aca="false">SUBTOTAL(109,[amount])</f>
        <v>19300.000142</v>
      </c>
      <c r="D38" s="27" t="e">
        <f aca="false">SUBTOTAL(109,[% of expenses])</f>
        <v>#VALUE!</v>
      </c>
      <c r="E38" s="14" t="e">
        <f aca="false">SUBTOTAL(109,[15% reduction])</f>
        <v>#VALUE!</v>
      </c>
      <c r="H38" s="13" t="s">
        <v>47</v>
      </c>
      <c r="I38" s="17" t="n">
        <f aca="false">SUBTOTAL(109,[estimated])</f>
        <v>36000</v>
      </c>
      <c r="J38" s="17" t="n">
        <f aca="false">SUBTOTAL(109,[actual])</f>
        <v>35530</v>
      </c>
      <c r="K38" s="17"/>
      <c r="L38" s="17" t="n">
        <f aca="false">SUBTOTAL(109,[difference])</f>
        <v>470</v>
      </c>
    </row>
    <row r="39" customFormat="false" ht="15.95" hidden="false" customHeight="true" outlineLevel="0" collapsed="false">
      <c r="B39" s="1" t="s">
        <v>48</v>
      </c>
      <c r="H39" s="1" t="s">
        <v>48</v>
      </c>
    </row>
  </sheetData>
  <mergeCells count="4">
    <mergeCell ref="C3:D3"/>
    <mergeCell ref="H10:L10"/>
    <mergeCell ref="H16:L16"/>
    <mergeCell ref="B30:D30"/>
  </mergeCells>
  <printOptions headings="false" gridLines="false" gridLinesSet="true" horizontalCentered="true" verticalCentered="false"/>
  <pageMargins left="0.2" right="0.2" top="0.25" bottom="0.25" header="0.511805555555555" footer="0.511805555555555"/>
  <pageSetup paperSize="1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BlueBerryLabs Pvt Lt</dc:creator>
  <dc:language>en-IN</dc:language>
  <cp:lastModifiedBy>BlueBerryLabs Pvt Lt</cp:lastModifiedBy>
  <dcterms:modified xsi:type="dcterms:W3CDTF">2015-03-23T12:00:08Z</dcterms:modified>
  <cp:revision>0</cp:revision>
  <dc:title>Monthly business budget</dc:title>
</cp:coreProperties>
</file>