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40" windowHeight="11760" tabRatio="686" activeTab="9"/>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24519"/>
  <fileRecoveryPr repairLoad="1"/>
</workbook>
</file>

<file path=xl/calcChain.xml><?xml version="1.0" encoding="utf-8"?>
<calcChain xmlns="http://schemas.openxmlformats.org/spreadsheetml/2006/main">
  <c r="W12" i="6"/>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c r="O12"/>
  <c r="A10" i="15" l="1"/>
  <c r="A10" i="13"/>
  <c r="A10" i="14"/>
  <c r="A10" i="12"/>
  <c r="A10" i="11"/>
  <c r="A10" i="10"/>
  <c r="A10" i="9"/>
  <c r="A10" i="8"/>
  <c r="A10" i="7"/>
  <c r="A10" i="6"/>
  <c r="A10" i="5"/>
  <c r="A10" i="4"/>
  <c r="AF3" i="15" l="1"/>
  <c r="AE3"/>
  <c r="AD3"/>
  <c r="AC3"/>
  <c r="AB3"/>
  <c r="AA3"/>
  <c r="Z3"/>
  <c r="Y3"/>
  <c r="X3"/>
  <c r="W3"/>
  <c r="V3"/>
  <c r="U3"/>
  <c r="T3"/>
  <c r="S3"/>
  <c r="R3"/>
  <c r="Q3"/>
  <c r="P3"/>
  <c r="O3"/>
  <c r="N3"/>
  <c r="M3"/>
  <c r="L3"/>
  <c r="K3"/>
  <c r="J3"/>
  <c r="I3"/>
  <c r="H3"/>
  <c r="G3"/>
  <c r="F3"/>
  <c r="E3"/>
  <c r="D3"/>
  <c r="C3"/>
  <c r="B3"/>
  <c r="AE3" i="13"/>
  <c r="AD3"/>
  <c r="AC3"/>
  <c r="AB3"/>
  <c r="AA3"/>
  <c r="Z3"/>
  <c r="Y3"/>
  <c r="X3"/>
  <c r="W3"/>
  <c r="V3"/>
  <c r="U3"/>
  <c r="T3"/>
  <c r="S3"/>
  <c r="R3"/>
  <c r="Q3"/>
  <c r="P3"/>
  <c r="O3"/>
  <c r="N3"/>
  <c r="M3"/>
  <c r="L3"/>
  <c r="K3"/>
  <c r="J3"/>
  <c r="I3"/>
  <c r="H3"/>
  <c r="G3"/>
  <c r="F3"/>
  <c r="E3"/>
  <c r="D3"/>
  <c r="C3"/>
  <c r="B3"/>
  <c r="AF3" i="14"/>
  <c r="AE3"/>
  <c r="AD3"/>
  <c r="AC3"/>
  <c r="AB3"/>
  <c r="AA3"/>
  <c r="Z3"/>
  <c r="Y3"/>
  <c r="X3"/>
  <c r="W3"/>
  <c r="V3"/>
  <c r="U3"/>
  <c r="T3"/>
  <c r="S3"/>
  <c r="R3"/>
  <c r="Q3"/>
  <c r="P3"/>
  <c r="O3"/>
  <c r="N3"/>
  <c r="M3"/>
  <c r="L3"/>
  <c r="K3"/>
  <c r="J3"/>
  <c r="I3"/>
  <c r="H3"/>
  <c r="G3"/>
  <c r="F3"/>
  <c r="E3"/>
  <c r="D3"/>
  <c r="C3"/>
  <c r="B3"/>
  <c r="B12" i="15"/>
  <c r="AD10"/>
  <c r="AC10"/>
  <c r="AB10"/>
  <c r="AA10"/>
  <c r="Z10"/>
  <c r="Y10"/>
  <c r="X10"/>
  <c r="W10"/>
  <c r="V10"/>
  <c r="U10"/>
  <c r="T10"/>
  <c r="S10"/>
  <c r="R10"/>
  <c r="Q10"/>
  <c r="P10"/>
  <c r="O10"/>
  <c r="N10"/>
  <c r="M10"/>
  <c r="L10"/>
  <c r="K10"/>
  <c r="J10"/>
  <c r="I10"/>
  <c r="H10"/>
  <c r="G10"/>
  <c r="F10"/>
  <c r="E10"/>
  <c r="D10"/>
  <c r="C10"/>
  <c r="B10"/>
  <c r="AG9"/>
  <c r="AG8"/>
  <c r="AG7"/>
  <c r="AG6"/>
  <c r="AG5"/>
  <c r="AG2"/>
  <c r="B12" i="14"/>
  <c r="AD10"/>
  <c r="AC10"/>
  <c r="AB10"/>
  <c r="AA10"/>
  <c r="Z10"/>
  <c r="Y10"/>
  <c r="X10"/>
  <c r="W10"/>
  <c r="V10"/>
  <c r="U10"/>
  <c r="T10"/>
  <c r="S10"/>
  <c r="R10"/>
  <c r="Q10"/>
  <c r="P10"/>
  <c r="O10"/>
  <c r="N10"/>
  <c r="M10"/>
  <c r="L10"/>
  <c r="K10"/>
  <c r="J10"/>
  <c r="I10"/>
  <c r="H10"/>
  <c r="G10"/>
  <c r="F10"/>
  <c r="E10"/>
  <c r="D10"/>
  <c r="C10"/>
  <c r="B10"/>
  <c r="AG9"/>
  <c r="AG8"/>
  <c r="AG7"/>
  <c r="AG6"/>
  <c r="AG5"/>
  <c r="AG2"/>
  <c r="B12" i="13"/>
  <c r="AD10"/>
  <c r="AC10"/>
  <c r="AB10"/>
  <c r="AA10"/>
  <c r="Z10"/>
  <c r="Y10"/>
  <c r="X10"/>
  <c r="W10"/>
  <c r="V10"/>
  <c r="U10"/>
  <c r="T10"/>
  <c r="S10"/>
  <c r="R10"/>
  <c r="Q10"/>
  <c r="P10"/>
  <c r="O10"/>
  <c r="N10"/>
  <c r="M10"/>
  <c r="L10"/>
  <c r="K10"/>
  <c r="J10"/>
  <c r="I10"/>
  <c r="H10"/>
  <c r="G10"/>
  <c r="F10"/>
  <c r="E10"/>
  <c r="D10"/>
  <c r="C10"/>
  <c r="B10"/>
  <c r="AG9"/>
  <c r="AG8"/>
  <c r="AG7"/>
  <c r="AG6"/>
  <c r="AG5"/>
  <c r="AG2"/>
  <c r="AE3" i="12"/>
  <c r="AD3"/>
  <c r="AC3"/>
  <c r="AB3"/>
  <c r="AA3"/>
  <c r="Z3"/>
  <c r="Y3"/>
  <c r="X3"/>
  <c r="W3"/>
  <c r="V3"/>
  <c r="U3"/>
  <c r="T3"/>
  <c r="S3"/>
  <c r="R3"/>
  <c r="Q3"/>
  <c r="P3"/>
  <c r="O3"/>
  <c r="N3"/>
  <c r="M3"/>
  <c r="L3"/>
  <c r="K3"/>
  <c r="J3"/>
  <c r="I3"/>
  <c r="H3"/>
  <c r="G3"/>
  <c r="F3"/>
  <c r="E3"/>
  <c r="D3"/>
  <c r="C3"/>
  <c r="B3"/>
  <c r="AF3" i="11"/>
  <c r="AE3"/>
  <c r="AD3"/>
  <c r="AC3"/>
  <c r="AB3"/>
  <c r="AA3"/>
  <c r="Z3"/>
  <c r="Y3"/>
  <c r="X3"/>
  <c r="W3"/>
  <c r="V3"/>
  <c r="U3"/>
  <c r="T3"/>
  <c r="S3"/>
  <c r="R3"/>
  <c r="Q3"/>
  <c r="P3"/>
  <c r="O3"/>
  <c r="N3"/>
  <c r="M3"/>
  <c r="L3"/>
  <c r="K3"/>
  <c r="J3"/>
  <c r="I3"/>
  <c r="H3"/>
  <c r="G3"/>
  <c r="F3"/>
  <c r="E3"/>
  <c r="D3"/>
  <c r="C3"/>
  <c r="B3"/>
  <c r="AF3" i="10"/>
  <c r="AE3"/>
  <c r="AD3"/>
  <c r="AC3"/>
  <c r="AB3"/>
  <c r="AA3"/>
  <c r="Z3"/>
  <c r="Y3"/>
  <c r="X3"/>
  <c r="W3"/>
  <c r="V3"/>
  <c r="U3"/>
  <c r="T3"/>
  <c r="S3"/>
  <c r="R3"/>
  <c r="Q3"/>
  <c r="P3"/>
  <c r="O3"/>
  <c r="N3"/>
  <c r="M3"/>
  <c r="L3"/>
  <c r="K3"/>
  <c r="J3"/>
  <c r="I3"/>
  <c r="H3"/>
  <c r="G3"/>
  <c r="F3"/>
  <c r="E3"/>
  <c r="D3"/>
  <c r="C3"/>
  <c r="B3"/>
  <c r="B12" i="12"/>
  <c r="AD10"/>
  <c r="AC10"/>
  <c r="AB10"/>
  <c r="AA10"/>
  <c r="Z10"/>
  <c r="Y10"/>
  <c r="X10"/>
  <c r="W10"/>
  <c r="V10"/>
  <c r="U10"/>
  <c r="T10"/>
  <c r="S10"/>
  <c r="R10"/>
  <c r="Q10"/>
  <c r="P10"/>
  <c r="O10"/>
  <c r="N10"/>
  <c r="M10"/>
  <c r="L10"/>
  <c r="K10"/>
  <c r="J10"/>
  <c r="I10"/>
  <c r="H10"/>
  <c r="G10"/>
  <c r="F10"/>
  <c r="E10"/>
  <c r="D10"/>
  <c r="C10"/>
  <c r="B10"/>
  <c r="AG9"/>
  <c r="AG8"/>
  <c r="AG7"/>
  <c r="AG6"/>
  <c r="AG5"/>
  <c r="AG2"/>
  <c r="B12" i="11"/>
  <c r="AD10"/>
  <c r="AC10"/>
  <c r="AB10"/>
  <c r="AA10"/>
  <c r="Z10"/>
  <c r="Y10"/>
  <c r="X10"/>
  <c r="W10"/>
  <c r="V10"/>
  <c r="U10"/>
  <c r="T10"/>
  <c r="S10"/>
  <c r="R10"/>
  <c r="Q10"/>
  <c r="P10"/>
  <c r="O10"/>
  <c r="N10"/>
  <c r="M10"/>
  <c r="L10"/>
  <c r="K10"/>
  <c r="J10"/>
  <c r="I10"/>
  <c r="H10"/>
  <c r="G10"/>
  <c r="F10"/>
  <c r="E10"/>
  <c r="D10"/>
  <c r="C10"/>
  <c r="B10"/>
  <c r="AG9"/>
  <c r="AG8"/>
  <c r="AG7"/>
  <c r="AG6"/>
  <c r="AG5"/>
  <c r="AG2"/>
  <c r="B12" i="10"/>
  <c r="AD10"/>
  <c r="AC10"/>
  <c r="AB10"/>
  <c r="AA10"/>
  <c r="Z10"/>
  <c r="Y10"/>
  <c r="X10"/>
  <c r="W10"/>
  <c r="V10"/>
  <c r="U10"/>
  <c r="T10"/>
  <c r="S10"/>
  <c r="R10"/>
  <c r="Q10"/>
  <c r="P10"/>
  <c r="O10"/>
  <c r="N10"/>
  <c r="M10"/>
  <c r="L10"/>
  <c r="K10"/>
  <c r="J10"/>
  <c r="I10"/>
  <c r="H10"/>
  <c r="G10"/>
  <c r="F10"/>
  <c r="E10"/>
  <c r="D10"/>
  <c r="C10"/>
  <c r="B10"/>
  <c r="AG9"/>
  <c r="AG8"/>
  <c r="AG7"/>
  <c r="AG6"/>
  <c r="AG5"/>
  <c r="AG2"/>
  <c r="AE3" i="9"/>
  <c r="AD3"/>
  <c r="AC3"/>
  <c r="AB3"/>
  <c r="AA3"/>
  <c r="Z3"/>
  <c r="Y3"/>
  <c r="X3"/>
  <c r="W3"/>
  <c r="V3"/>
  <c r="U3"/>
  <c r="T3"/>
  <c r="S3"/>
  <c r="R3"/>
  <c r="Q3"/>
  <c r="P3"/>
  <c r="O3"/>
  <c r="N3"/>
  <c r="M3"/>
  <c r="L3"/>
  <c r="K3"/>
  <c r="J3"/>
  <c r="I3"/>
  <c r="H3"/>
  <c r="G3"/>
  <c r="F3"/>
  <c r="E3"/>
  <c r="D3"/>
  <c r="C3"/>
  <c r="B3"/>
  <c r="AF3" i="8"/>
  <c r="AE3"/>
  <c r="AD3"/>
  <c r="AC3"/>
  <c r="AB3"/>
  <c r="AA3"/>
  <c r="Z3"/>
  <c r="Y3"/>
  <c r="X3"/>
  <c r="W3"/>
  <c r="V3"/>
  <c r="U3"/>
  <c r="T3"/>
  <c r="S3"/>
  <c r="R3"/>
  <c r="Q3"/>
  <c r="P3"/>
  <c r="O3"/>
  <c r="N3"/>
  <c r="M3"/>
  <c r="L3"/>
  <c r="K3"/>
  <c r="J3"/>
  <c r="I3"/>
  <c r="H3"/>
  <c r="G3"/>
  <c r="F3"/>
  <c r="E3"/>
  <c r="D3"/>
  <c r="C3"/>
  <c r="B3"/>
  <c r="B12" i="9"/>
  <c r="AD10"/>
  <c r="AC10"/>
  <c r="AB10"/>
  <c r="AA10"/>
  <c r="Z10"/>
  <c r="Y10"/>
  <c r="X10"/>
  <c r="W10"/>
  <c r="V10"/>
  <c r="U10"/>
  <c r="T10"/>
  <c r="S10"/>
  <c r="R10"/>
  <c r="Q10"/>
  <c r="P10"/>
  <c r="O10"/>
  <c r="N10"/>
  <c r="M10"/>
  <c r="L10"/>
  <c r="K10"/>
  <c r="J10"/>
  <c r="I10"/>
  <c r="H10"/>
  <c r="G10"/>
  <c r="F10"/>
  <c r="E10"/>
  <c r="D10"/>
  <c r="C10"/>
  <c r="B10"/>
  <c r="AG9"/>
  <c r="AG8"/>
  <c r="AG7"/>
  <c r="AG6"/>
  <c r="AG5"/>
  <c r="AG2"/>
  <c r="B12" i="8"/>
  <c r="AD10"/>
  <c r="AC10"/>
  <c r="AB10"/>
  <c r="AA10"/>
  <c r="Z10"/>
  <c r="Y10"/>
  <c r="X10"/>
  <c r="W10"/>
  <c r="V10"/>
  <c r="U10"/>
  <c r="T10"/>
  <c r="S10"/>
  <c r="R10"/>
  <c r="Q10"/>
  <c r="P10"/>
  <c r="O10"/>
  <c r="N10"/>
  <c r="M10"/>
  <c r="L10"/>
  <c r="K10"/>
  <c r="J10"/>
  <c r="I10"/>
  <c r="H10"/>
  <c r="G10"/>
  <c r="F10"/>
  <c r="E10"/>
  <c r="D10"/>
  <c r="C10"/>
  <c r="B10"/>
  <c r="AG9"/>
  <c r="AG8"/>
  <c r="AG7"/>
  <c r="AG6"/>
  <c r="AG5"/>
  <c r="AG2"/>
  <c r="AE3" i="7"/>
  <c r="AD3"/>
  <c r="AC3"/>
  <c r="AB3"/>
  <c r="AA3"/>
  <c r="Z3"/>
  <c r="Y3"/>
  <c r="X3"/>
  <c r="W3"/>
  <c r="V3"/>
  <c r="U3"/>
  <c r="T3"/>
  <c r="S3"/>
  <c r="R3"/>
  <c r="Q3"/>
  <c r="P3"/>
  <c r="O3"/>
  <c r="N3"/>
  <c r="M3"/>
  <c r="L3"/>
  <c r="K3"/>
  <c r="J3"/>
  <c r="I3"/>
  <c r="H3"/>
  <c r="G3"/>
  <c r="F3"/>
  <c r="E3"/>
  <c r="D3"/>
  <c r="C3"/>
  <c r="B3"/>
  <c r="B12"/>
  <c r="AD10"/>
  <c r="AC10"/>
  <c r="AB10"/>
  <c r="AA10"/>
  <c r="Z10"/>
  <c r="Y10"/>
  <c r="X10"/>
  <c r="W10"/>
  <c r="V10"/>
  <c r="U10"/>
  <c r="T10"/>
  <c r="S10"/>
  <c r="R10"/>
  <c r="Q10"/>
  <c r="P10"/>
  <c r="O10"/>
  <c r="N10"/>
  <c r="M10"/>
  <c r="L10"/>
  <c r="K10"/>
  <c r="J10"/>
  <c r="I10"/>
  <c r="H10"/>
  <c r="G10"/>
  <c r="F10"/>
  <c r="E10"/>
  <c r="D10"/>
  <c r="C10"/>
  <c r="B10"/>
  <c r="AG9"/>
  <c r="AG8"/>
  <c r="AG7"/>
  <c r="AG6"/>
  <c r="AG5"/>
  <c r="AG2"/>
  <c r="AF3" i="6"/>
  <c r="AE3"/>
  <c r="AD3"/>
  <c r="AC3"/>
  <c r="AB3"/>
  <c r="AA3"/>
  <c r="Z3"/>
  <c r="Y3"/>
  <c r="X3"/>
  <c r="W3"/>
  <c r="V3"/>
  <c r="U3"/>
  <c r="T3"/>
  <c r="S3"/>
  <c r="R3"/>
  <c r="Q3"/>
  <c r="P3"/>
  <c r="O3"/>
  <c r="N3"/>
  <c r="M3"/>
  <c r="L3"/>
  <c r="K3"/>
  <c r="J3"/>
  <c r="I3"/>
  <c r="H3"/>
  <c r="G3"/>
  <c r="F3"/>
  <c r="E3"/>
  <c r="D3"/>
  <c r="C3"/>
  <c r="B3"/>
  <c r="B12"/>
  <c r="AD10"/>
  <c r="AC10"/>
  <c r="AB10"/>
  <c r="AA10"/>
  <c r="Z10"/>
  <c r="Y10"/>
  <c r="X10"/>
  <c r="W10"/>
  <c r="V10"/>
  <c r="U10"/>
  <c r="T10"/>
  <c r="S10"/>
  <c r="R10"/>
  <c r="Q10"/>
  <c r="P10"/>
  <c r="O10"/>
  <c r="N10"/>
  <c r="M10"/>
  <c r="L10"/>
  <c r="K10"/>
  <c r="J10"/>
  <c r="I10"/>
  <c r="H10"/>
  <c r="G10"/>
  <c r="F10"/>
  <c r="E10"/>
  <c r="D10"/>
  <c r="C10"/>
  <c r="B10"/>
  <c r="AG9"/>
  <c r="AG8"/>
  <c r="AG7"/>
  <c r="AG6"/>
  <c r="AG5"/>
  <c r="AG2"/>
  <c r="AG10" l="1"/>
  <c r="AG10" i="12"/>
  <c r="AG10" i="14"/>
  <c r="AG10" i="9"/>
  <c r="AG10" i="10"/>
  <c r="AG10" i="7"/>
  <c r="AG10" i="8"/>
  <c r="AG10" i="11"/>
  <c r="AG10" i="13"/>
  <c r="AG10" i="15"/>
  <c r="AG9" i="5"/>
  <c r="AG8"/>
  <c r="AG7"/>
  <c r="B12"/>
  <c r="AG2"/>
  <c r="AG9" i="4"/>
  <c r="AG8"/>
  <c r="AG7"/>
  <c r="AD10" i="5"/>
  <c r="AC10"/>
  <c r="AB10"/>
  <c r="AA10"/>
  <c r="Z10"/>
  <c r="Y10"/>
  <c r="X10"/>
  <c r="W10"/>
  <c r="V10"/>
  <c r="U10"/>
  <c r="T10"/>
  <c r="S10"/>
  <c r="R10"/>
  <c r="Q10"/>
  <c r="P10"/>
  <c r="O10"/>
  <c r="N10"/>
  <c r="M10"/>
  <c r="L10"/>
  <c r="K10"/>
  <c r="J10"/>
  <c r="I10"/>
  <c r="H10"/>
  <c r="G10"/>
  <c r="F10"/>
  <c r="E10"/>
  <c r="D10"/>
  <c r="C10"/>
  <c r="B10"/>
  <c r="AG6"/>
  <c r="AG5"/>
  <c r="AD3"/>
  <c r="AC3"/>
  <c r="AB3"/>
  <c r="AA3"/>
  <c r="Z3"/>
  <c r="Y3"/>
  <c r="X3"/>
  <c r="W3"/>
  <c r="V3"/>
  <c r="U3"/>
  <c r="T3"/>
  <c r="S3"/>
  <c r="R3"/>
  <c r="Q3"/>
  <c r="P3"/>
  <c r="O3"/>
  <c r="N3"/>
  <c r="M3"/>
  <c r="L3"/>
  <c r="K3"/>
  <c r="J3"/>
  <c r="I3"/>
  <c r="H3"/>
  <c r="G3"/>
  <c r="F3"/>
  <c r="E3"/>
  <c r="D3"/>
  <c r="C3"/>
  <c r="B3"/>
  <c r="AG10" l="1"/>
  <c r="AG5" i="4"/>
  <c r="AG6"/>
  <c r="AF10" l="1"/>
  <c r="AE10"/>
  <c r="AD10"/>
  <c r="AC10"/>
  <c r="AB10"/>
  <c r="AA10"/>
  <c r="Z10"/>
  <c r="Y10"/>
  <c r="X10"/>
  <c r="W10"/>
  <c r="V10"/>
  <c r="U10"/>
  <c r="T10"/>
  <c r="S10"/>
  <c r="R10"/>
  <c r="Q10"/>
  <c r="P10"/>
  <c r="O10"/>
  <c r="N10"/>
  <c r="M10"/>
  <c r="L10"/>
  <c r="K10"/>
  <c r="J10"/>
  <c r="I10"/>
  <c r="H10"/>
  <c r="G10"/>
  <c r="F10"/>
  <c r="E10"/>
  <c r="D10"/>
  <c r="C10"/>
  <c r="B10"/>
  <c r="AG10"/>
  <c r="AD3"/>
  <c r="Z3"/>
  <c r="V3"/>
  <c r="N3"/>
  <c r="F3"/>
  <c r="AC3"/>
  <c r="Y3"/>
  <c r="Q3"/>
  <c r="M3"/>
  <c r="E3"/>
  <c r="L3"/>
  <c r="AF3"/>
  <c r="AB3"/>
  <c r="X3"/>
  <c r="R3"/>
  <c r="J3"/>
  <c r="D3"/>
  <c r="AE3"/>
  <c r="AA3"/>
  <c r="W3"/>
  <c r="S3"/>
  <c r="O3"/>
  <c r="K3"/>
  <c r="G3"/>
  <c r="C3"/>
  <c r="P3"/>
  <c r="H3"/>
  <c r="B3"/>
  <c r="U3"/>
  <c r="I3"/>
  <c r="T3"/>
</calcChain>
</file>

<file path=xl/sharedStrings.xml><?xml version="1.0" encoding="utf-8"?>
<sst xmlns="http://schemas.openxmlformats.org/spreadsheetml/2006/main" count="547" uniqueCount="63">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</sst>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3">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xf numFmtId="0" fontId="16" fillId="2" borderId="0" xfId="0" applyFont="1" applyFill="1" applyBorder="1" applyAlignment="1">
      <alignment vertic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bottom/>
      </border>
    </dxf>
    <dxf>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relativeIndent="255" justifyLastLine="0" shrinkToFit="0" readingOrder="0"/>
      <border diagonalUp="0" diagonalDown="0" outline="0">
        <left/>
        <right/>
        <top/>
        <bottom/>
      </border>
    </dxf>
    <dxf>
      <numFmt numFmtId="30" formatCode="@"/>
      <alignment horizontal="left" vertical="center" textRotation="0" wrapText="1" indent="2" relativeIndent="255"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xdr:cNvGrpSpPr/>
      </xdr:nvGrpSpPr>
      <xdr:grpSpPr>
        <a:xfrm>
          <a:off x="2800351" y="3014661"/>
          <a:ext cx="5676900"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877550" y="2133600"/>
          <a:ext cx="1943100" cy="874920"/>
          <a:chOff x="10877550" y="2152650"/>
          <a:chExt cx="1943100" cy="874920"/>
        </a:xfrm>
      </xdr:grpSpPr>
      <xdr:sp macro="" textlink="">
        <xdr:nvSpPr>
          <xdr:cNvPr id="8" name="TextBox 7" descr="To add a new employee, select the Total Days cell for the last employee and then press the Tab key. "/>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2" tint="-0.89999084444715716"/>
    <pageSetUpPr fitToPage="1"/>
  </sheetPr>
  <dimension ref="A1:AH1399"/>
  <sheetViews>
    <sheetView showGridLines="0" workbookViewId="0">
      <selection activeCell="AG4" sqref="AG4"/>
    </sheetView>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2015</v>
      </c>
      <c r="AH2" s="3"/>
    </row>
    <row r="3" spans="1:34" s="6" customFormat="1" ht="15.75" customHeight="1">
      <c r="A3" s="49"/>
      <c r="B3" s="28" t="str">
        <f>TEXT(WEEKDAY(DATE(CalendarYear,1,1),1),"aaa")</f>
        <v>Thu</v>
      </c>
      <c r="C3" s="29" t="str">
        <f>TEXT(WEEKDAY(DATE(CalendarYear,1,2),1),"aaa")</f>
        <v>Fri</v>
      </c>
      <c r="D3" s="29" t="str">
        <f>TEXT(WEEKDAY(DATE(CalendarYear,1,3),1),"aaa")</f>
        <v>Sat</v>
      </c>
      <c r="E3" s="29" t="str">
        <f>TEXT(WEEKDAY(DATE(CalendarYear,1,4),1),"aaa")</f>
        <v>Sun</v>
      </c>
      <c r="F3" s="29" t="str">
        <f>TEXT(WEEKDAY(DATE(CalendarYear,1,5),1),"aaa")</f>
        <v>Mon</v>
      </c>
      <c r="G3" s="29" t="str">
        <f>TEXT(WEEKDAY(DATE(CalendarYear,1,6),1),"aaa")</f>
        <v>Tue</v>
      </c>
      <c r="H3" s="29" t="str">
        <f>TEXT(WEEKDAY(DATE(CalendarYear,1,7),1),"aaa")</f>
        <v>Wed</v>
      </c>
      <c r="I3" s="29" t="str">
        <f>TEXT(WEEKDAY(DATE(CalendarYear,1,8),1),"aaa")</f>
        <v>Thu</v>
      </c>
      <c r="J3" s="29" t="str">
        <f>TEXT(WEEKDAY(DATE(CalendarYear,1,9),1),"aaa")</f>
        <v>Fri</v>
      </c>
      <c r="K3" s="29" t="str">
        <f>TEXT(WEEKDAY(DATE(CalendarYear,1,10),1),"aaa")</f>
        <v>Sat</v>
      </c>
      <c r="L3" s="29" t="str">
        <f>TEXT(WEEKDAY(DATE(CalendarYear,1,11),1),"aaa")</f>
        <v>Sun</v>
      </c>
      <c r="M3" s="29" t="str">
        <f>TEXT(WEEKDAY(DATE(CalendarYear,1,12),1),"aaa")</f>
        <v>Mon</v>
      </c>
      <c r="N3" s="29" t="str">
        <f>TEXT(WEEKDAY(DATE(CalendarYear,1,13),1),"aaa")</f>
        <v>Tue</v>
      </c>
      <c r="O3" s="29" t="str">
        <f>TEXT(WEEKDAY(DATE(CalendarYear,1,14),1),"aaa")</f>
        <v>Wed</v>
      </c>
      <c r="P3" s="29" t="str">
        <f>TEXT(WEEKDAY(DATE(CalendarYear,1,15),1),"aaa")</f>
        <v>Thu</v>
      </c>
      <c r="Q3" s="29" t="str">
        <f>TEXT(WEEKDAY(DATE(CalendarYear,1,16),1),"aaa")</f>
        <v>Fri</v>
      </c>
      <c r="R3" s="29" t="str">
        <f>TEXT(WEEKDAY(DATE(CalendarYear,1,17),1),"aaa")</f>
        <v>Sat</v>
      </c>
      <c r="S3" s="29" t="str">
        <f>TEXT(WEEKDAY(DATE(CalendarYear,1,18),1),"aaa")</f>
        <v>Sun</v>
      </c>
      <c r="T3" s="29" t="str">
        <f>TEXT(WEEKDAY(DATE(CalendarYear,1,19),1),"aaa")</f>
        <v>Mon</v>
      </c>
      <c r="U3" s="29" t="str">
        <f>TEXT(WEEKDAY(DATE(CalendarYear,1,20),1),"aaa")</f>
        <v>Tue</v>
      </c>
      <c r="V3" s="29" t="str">
        <f>TEXT(WEEKDAY(DATE(CalendarYear,1,21),1),"aaa")</f>
        <v>Wed</v>
      </c>
      <c r="W3" s="29" t="str">
        <f>TEXT(WEEKDAY(DATE(CalendarYear,1,22),1),"aaa")</f>
        <v>Thu</v>
      </c>
      <c r="X3" s="29" t="str">
        <f>TEXT(WEEKDAY(DATE(CalendarYear,1,23),1),"aaa")</f>
        <v>Fri</v>
      </c>
      <c r="Y3" s="29" t="str">
        <f>TEXT(WEEKDAY(DATE(CalendarYear,1,24),1),"aaa")</f>
        <v>Sat</v>
      </c>
      <c r="Z3" s="29" t="str">
        <f>TEXT(WEEKDAY(DATE(CalendarYear,1,25),1),"aaa")</f>
        <v>Sun</v>
      </c>
      <c r="AA3" s="29" t="str">
        <f>TEXT(WEEKDAY(DATE(CalendarYear,1,26),1),"aaa")</f>
        <v>Mon</v>
      </c>
      <c r="AB3" s="29" t="str">
        <f>TEXT(WEEKDAY(DATE(CalendarYear,1,27),1),"aaa")</f>
        <v>Tue</v>
      </c>
      <c r="AC3" s="29" t="str">
        <f>TEXT(WEEKDAY(DATE(CalendarYear,1,28),1),"aaa")</f>
        <v>Wed</v>
      </c>
      <c r="AD3" s="29" t="str">
        <f>TEXT(WEEKDAY(DATE(CalendarYear,1,29),1),"aaa")</f>
        <v>Thu</v>
      </c>
      <c r="AE3" s="29" t="str">
        <f>TEXT(WEEKDAY(DATE(CalendarYear,1,30),1),"aaa")</f>
        <v>Fri</v>
      </c>
      <c r="AF3" s="30" t="str">
        <f>TEXT(WEEKDAY(DATE(CalendarYear,1,31),1),"aaa")</f>
        <v>Sat</v>
      </c>
      <c r="AG3" s="50"/>
      <c r="AH3" s="5"/>
    </row>
    <row r="4" spans="1:34" s="10" customFormat="1">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c r="A10" s="39" t="str">
        <f>MonthName&amp;" Total"</f>
        <v>January Total</v>
      </c>
      <c r="B10" s="11">
        <f>SUBTOTAL(103,[1])</f>
        <v>0</v>
      </c>
      <c r="C10" s="11">
        <f>SUBTOTAL(103,[2])</f>
        <v>0</v>
      </c>
      <c r="D10" s="11">
        <f>SUBTOTAL(103,[3])</f>
        <v>2</v>
      </c>
      <c r="E10" s="11">
        <f>SUBTOTAL(103,[4])</f>
        <v>2</v>
      </c>
      <c r="F10" s="11">
        <f>SUBTOTAL(103,[5])</f>
        <v>3</v>
      </c>
      <c r="G10" s="11">
        <f>SUBTOTAL(103,[6])</f>
        <v>3</v>
      </c>
      <c r="H10" s="11">
        <f>SUBTOTAL(103,[7])</f>
        <v>1</v>
      </c>
      <c r="I10" s="11">
        <f>SUBTOTAL(103,[8])</f>
        <v>0</v>
      </c>
      <c r="J10" s="11">
        <f>SUBTOTAL(103,[9])</f>
        <v>0</v>
      </c>
      <c r="K10" s="11">
        <f>SUBTOTAL(103,[10])</f>
        <v>0</v>
      </c>
      <c r="L10" s="11">
        <f>SUBTOTAL(103,[11])</f>
        <v>1</v>
      </c>
      <c r="M10" s="11">
        <f>SUBTOTAL(103,[12])</f>
        <v>0</v>
      </c>
      <c r="N10" s="11">
        <f>SUBTOTAL(103,[13])</f>
        <v>1</v>
      </c>
      <c r="O10" s="11">
        <f>SUBTOTAL(103,[14])</f>
        <v>1</v>
      </c>
      <c r="P10" s="11">
        <f>SUBTOTAL(103,[15])</f>
        <v>0</v>
      </c>
      <c r="Q10" s="11">
        <f>SUBTOTAL(103,[16])</f>
        <v>0</v>
      </c>
      <c r="R10" s="11">
        <f>SUBTOTAL(103,[17])</f>
        <v>1</v>
      </c>
      <c r="S10" s="11">
        <f>SUBTOTAL(103,[18])</f>
        <v>0</v>
      </c>
      <c r="T10" s="11">
        <f>SUBTOTAL(103,[19])</f>
        <v>1</v>
      </c>
      <c r="U10" s="11">
        <f>SUBTOTAL(103,[20])</f>
        <v>2</v>
      </c>
      <c r="V10" s="11">
        <f>SUBTOTAL(103,[21])</f>
        <v>1</v>
      </c>
      <c r="W10" s="11">
        <f>SUBTOTAL(103,[22])</f>
        <v>0</v>
      </c>
      <c r="X10" s="11">
        <f>SUBTOTAL(103,[23])</f>
        <v>0</v>
      </c>
      <c r="Y10" s="11">
        <f>SUBTOTAL(103,[24])</f>
        <v>1</v>
      </c>
      <c r="Z10" s="11">
        <f>SUBTOTAL(103,[25])</f>
        <v>1</v>
      </c>
      <c r="AA10" s="11">
        <f>SUBTOTAL(103,[26])</f>
        <v>1</v>
      </c>
      <c r="AB10" s="11">
        <f>SUBTOTAL(103,[27])</f>
        <v>1</v>
      </c>
      <c r="AC10" s="11">
        <f>SUBTOTAL(103,[28])</f>
        <v>0</v>
      </c>
      <c r="AD10" s="11">
        <f>SUBTOTAL(103,[29])</f>
        <v>1</v>
      </c>
      <c r="AE10" s="11">
        <f>SUBTOTAL(103,[30])</f>
        <v>0</v>
      </c>
      <c r="AF10" s="11">
        <f>SUBTOTAL(103,[31])</f>
        <v>1</v>
      </c>
      <c r="AG10" s="11">
        <f>SUBTOTAL(109,[Total Days])</f>
        <v>25</v>
      </c>
    </row>
    <row r="11" spans="1:34" customFormat="1">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row r="14" spans="1:34" customFormat="1"/>
    <row r="15" spans="1:34" customFormat="1"/>
    <row r="16" spans="1:34" customFormat="1" ht="15" customHeight="1"/>
    <row r="17" customFormat="1" ht="15" customHeight="1"/>
    <row r="18" customFormat="1" ht="15" customHeight="1"/>
    <row r="19" customFormat="1" ht="15" customHeight="1"/>
    <row r="20" customFormat="1" ht="15" customHeight="1"/>
    <row r="21" customFormat="1" ht="15" customHeight="1"/>
    <row r="22" customFormat="1" ht="15" customHeight="1"/>
    <row r="23" customFormat="1" ht="15" customHeight="1"/>
    <row r="24" customFormat="1" ht="15" customHeight="1"/>
    <row r="25" customFormat="1" ht="15" customHeight="1"/>
    <row r="26" customFormat="1" ht="15" customHeight="1"/>
    <row r="27" customFormat="1" ht="15" customHeight="1"/>
    <row r="28" customFormat="1" ht="15" customHeight="1"/>
    <row r="29" customFormat="1" ht="15" customHeight="1"/>
    <row r="30" customFormat="1" ht="15" customHeight="1"/>
    <row r="31" customFormat="1" ht="15" customHeight="1"/>
    <row r="32" customFormat="1" ht="15" customHeight="1"/>
    <row r="33" customFormat="1" ht="15" customHeight="1"/>
    <row r="34" customFormat="1" ht="15" customHeight="1"/>
    <row r="35" customFormat="1" ht="15" customHeight="1"/>
    <row r="36" customFormat="1" ht="15" customHeight="1"/>
    <row r="37" customFormat="1" ht="15" customHeight="1"/>
    <row r="38" customFormat="1" ht="15" customHeight="1"/>
    <row r="39" customFormat="1" ht="15" customHeight="1"/>
    <row r="40" customFormat="1" ht="15" customHeight="1"/>
    <row r="41" customFormat="1" ht="15" customHeight="1"/>
    <row r="42" customFormat="1" ht="15" customHeight="1"/>
    <row r="43" customFormat="1" ht="15" customHeight="1"/>
    <row r="44" customFormat="1" ht="15" customHeight="1"/>
    <row r="45" customFormat="1" ht="15" customHeight="1"/>
    <row r="46" customFormat="1" ht="15" customHeight="1"/>
    <row r="47" customFormat="1" ht="15" customHeight="1"/>
    <row r="48"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5" customHeight="1"/>
    <row r="65" customFormat="1" ht="15" customHeight="1"/>
    <row r="66" customFormat="1" ht="15" customHeight="1"/>
    <row r="67" customFormat="1" ht="15" customHeight="1"/>
    <row r="68" customFormat="1" ht="15" customHeight="1"/>
    <row r="69" customFormat="1" ht="15" customHeight="1"/>
    <row r="70" customFormat="1" ht="15" customHeight="1"/>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5" customHeight="1"/>
    <row r="626" customFormat="1" ht="15" customHeight="1"/>
    <row r="627" customFormat="1" ht="15" customHeight="1"/>
    <row r="628" customFormat="1" ht="15" customHeight="1"/>
    <row r="629" customFormat="1" ht="15" customHeight="1"/>
    <row r="630" customFormat="1" ht="15" customHeight="1"/>
    <row r="631" customFormat="1" ht="15" customHeight="1"/>
    <row r="632" customFormat="1" ht="15"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5" customHeight="1"/>
    <row r="677" customFormat="1" ht="15" customHeight="1"/>
    <row r="678" customFormat="1" ht="15" customHeight="1"/>
    <row r="679" customFormat="1" ht="15" customHeight="1"/>
    <row r="680" customFormat="1" ht="15" customHeight="1"/>
    <row r="681" customFormat="1" ht="15" customHeight="1"/>
    <row r="682" customFormat="1" ht="15" customHeight="1"/>
    <row r="683" customFormat="1" ht="15"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5" customHeight="1"/>
    <row r="728" customFormat="1" ht="15" customHeight="1"/>
    <row r="729" customFormat="1" ht="15" customHeight="1"/>
    <row r="730" customFormat="1" ht="15" customHeight="1"/>
    <row r="731" customFormat="1" ht="15" customHeight="1"/>
    <row r="732" customFormat="1" ht="15" customHeight="1"/>
    <row r="733" customFormat="1" ht="15" customHeight="1"/>
    <row r="734" customFormat="1" ht="15"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5" customHeight="1"/>
    <row r="779" customFormat="1" ht="15" customHeight="1"/>
    <row r="780" customFormat="1" ht="15" customHeight="1"/>
    <row r="781" customFormat="1" ht="15" customHeight="1"/>
    <row r="782" customFormat="1" ht="15" customHeight="1"/>
    <row r="783" customFormat="1" ht="15" customHeight="1"/>
    <row r="784" customFormat="1" ht="15" customHeight="1"/>
    <row r="785" customFormat="1" ht="15"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customFormat="1" ht="15" customHeight="1"/>
    <row r="818" customFormat="1" ht="15" customHeight="1"/>
    <row r="819" customFormat="1" ht="15" customHeight="1"/>
    <row r="820" customFormat="1" ht="15" customHeight="1"/>
    <row r="821" customFormat="1" ht="15" customHeight="1"/>
    <row r="822" customFormat="1" ht="15" customHeight="1"/>
    <row r="823" customFormat="1" ht="15" customHeight="1"/>
    <row r="824" customFormat="1" ht="15" customHeight="1"/>
    <row r="825" customFormat="1" ht="15" customHeight="1"/>
    <row r="826" customFormat="1" ht="15" customHeight="1"/>
    <row r="827" customFormat="1" ht="15" customHeight="1"/>
    <row r="828" customFormat="1" ht="15" customHeight="1"/>
    <row r="829" customFormat="1" ht="15" customHeight="1"/>
    <row r="830" customFormat="1" ht="15" customHeight="1"/>
    <row r="831" customFormat="1" ht="15" customHeight="1"/>
    <row r="832" customFormat="1" ht="15" customHeight="1"/>
    <row r="833" customFormat="1" ht="15" customHeight="1"/>
    <row r="834" customFormat="1" ht="15" customHeight="1"/>
    <row r="835" customFormat="1" ht="15" customHeight="1"/>
    <row r="836" customFormat="1" ht="15" customHeight="1"/>
    <row r="837" customFormat="1" ht="15" customHeight="1"/>
    <row r="838" customFormat="1" ht="15" customHeight="1"/>
    <row r="839" customFormat="1" ht="15" customHeight="1"/>
    <row r="840" customFormat="1" ht="15" customHeight="1"/>
    <row r="841" customFormat="1" ht="15" customHeight="1"/>
    <row r="842" customFormat="1" ht="15" customHeight="1"/>
    <row r="843" customFormat="1" ht="15" customHeight="1"/>
    <row r="844" customFormat="1" ht="15" customHeight="1"/>
    <row r="845" customFormat="1" ht="15" customHeight="1"/>
    <row r="846" customFormat="1" ht="15" customHeight="1"/>
    <row r="847" customFormat="1" ht="15" customHeight="1"/>
    <row r="848" customFormat="1" ht="15" customHeight="1"/>
    <row r="849" customFormat="1" ht="15" customHeight="1"/>
    <row r="850" customFormat="1" ht="15" customHeight="1"/>
    <row r="851" customFormat="1" ht="15" customHeight="1"/>
    <row r="852" customFormat="1" ht="15" customHeight="1"/>
    <row r="853" customFormat="1" ht="15" customHeight="1"/>
    <row r="854" customFormat="1" ht="15" customHeight="1"/>
    <row r="855" customFormat="1" ht="15" customHeight="1"/>
    <row r="856" customFormat="1" ht="15" customHeight="1"/>
    <row r="857" customFormat="1" ht="15" customHeight="1"/>
    <row r="858" customFormat="1" ht="15" customHeight="1"/>
    <row r="859" customFormat="1" ht="15" customHeight="1"/>
    <row r="860" customFormat="1" ht="15" customHeight="1"/>
    <row r="861" customFormat="1" ht="15" customHeight="1"/>
    <row r="862" customFormat="1" ht="15" customHeight="1"/>
    <row r="863" customFormat="1" ht="15" customHeight="1"/>
    <row r="864" customFormat="1" ht="15" customHeight="1"/>
    <row r="865" customFormat="1" ht="15" customHeight="1"/>
    <row r="866" customFormat="1" ht="15" customHeight="1"/>
    <row r="867" customFormat="1" ht="15" customHeight="1"/>
    <row r="868" customFormat="1" ht="15" customHeight="1"/>
    <row r="869" customFormat="1" ht="15" customHeight="1"/>
    <row r="870" customFormat="1" ht="15" customHeight="1"/>
    <row r="871" customFormat="1" ht="15" customHeight="1"/>
    <row r="872" customFormat="1" ht="15" customHeight="1"/>
    <row r="873" customFormat="1" ht="15" customHeight="1"/>
    <row r="874" customFormat="1" ht="15" customHeight="1"/>
    <row r="875" customFormat="1" ht="15" customHeight="1"/>
    <row r="876" customFormat="1" ht="15" customHeight="1"/>
    <row r="877" customFormat="1" ht="15" customHeight="1"/>
    <row r="878" customFormat="1" ht="15" customHeight="1"/>
    <row r="879" customFormat="1" ht="15" customHeight="1"/>
    <row r="880" customFormat="1" ht="15" customHeight="1"/>
    <row r="881" customFormat="1" ht="15" customHeight="1"/>
    <row r="882" customFormat="1" ht="15" customHeight="1"/>
    <row r="883" customFormat="1" ht="15" customHeight="1"/>
    <row r="884" customFormat="1" ht="15" customHeight="1"/>
    <row r="885" customFormat="1" ht="15" customHeight="1"/>
    <row r="886" customFormat="1" ht="15" customHeight="1"/>
    <row r="887" customFormat="1" ht="15" customHeight="1"/>
    <row r="888" customFormat="1" ht="15" customHeight="1"/>
    <row r="889" customFormat="1" ht="15" customHeight="1"/>
    <row r="890" customFormat="1" ht="15" customHeight="1"/>
    <row r="891" customFormat="1" ht="15" customHeight="1"/>
    <row r="892" customFormat="1" ht="15" customHeight="1"/>
    <row r="893" customFormat="1" ht="15" customHeight="1"/>
    <row r="894" customFormat="1" ht="15" customHeight="1"/>
    <row r="895" customFormat="1" ht="15" customHeight="1"/>
    <row r="896" customFormat="1" ht="15" customHeight="1"/>
    <row r="897" customFormat="1" ht="15" customHeight="1"/>
    <row r="898" customFormat="1" ht="15" customHeight="1"/>
    <row r="899" customFormat="1" ht="15" customHeight="1"/>
    <row r="900" customFormat="1" ht="15" customHeight="1"/>
    <row r="901" customFormat="1" ht="15" customHeight="1"/>
    <row r="902" customFormat="1" ht="15" customHeight="1"/>
    <row r="903" customFormat="1" ht="15" customHeight="1"/>
    <row r="904" customFormat="1" ht="15" customHeight="1"/>
    <row r="905" customFormat="1" ht="15" customHeight="1"/>
    <row r="906" customFormat="1" ht="15" customHeight="1"/>
    <row r="907" customFormat="1" ht="15" customHeight="1"/>
    <row r="908" customFormat="1" ht="15" customHeight="1"/>
    <row r="909" customFormat="1" ht="15" customHeight="1"/>
    <row r="910" customFormat="1" ht="15" customHeight="1"/>
    <row r="911" customFormat="1" ht="15" customHeight="1"/>
    <row r="912" customFormat="1" ht="15" customHeight="1"/>
    <row r="913" customFormat="1" ht="15" customHeight="1"/>
    <row r="914" customFormat="1" ht="15" customHeight="1"/>
    <row r="915" customFormat="1" ht="15" customHeight="1"/>
    <row r="916" customFormat="1" ht="15" customHeight="1"/>
    <row r="917" customFormat="1" ht="15" customHeight="1"/>
    <row r="918" customFormat="1" ht="15" customHeight="1"/>
    <row r="919" customFormat="1" ht="15" customHeight="1"/>
    <row r="920" customFormat="1" ht="15" customHeight="1"/>
    <row r="921" customFormat="1" ht="15" customHeight="1"/>
    <row r="922" customFormat="1" ht="15" customHeight="1"/>
    <row r="923" customFormat="1" ht="15" customHeight="1"/>
    <row r="924" customFormat="1" ht="15" customHeight="1"/>
    <row r="925" customFormat="1" ht="15" customHeight="1"/>
    <row r="926" customFormat="1" ht="15" customHeight="1"/>
    <row r="927" customFormat="1" ht="15" customHeight="1"/>
    <row r="928" customFormat="1" ht="15" customHeight="1"/>
    <row r="929" customFormat="1" ht="15" customHeight="1"/>
    <row r="930" customFormat="1" ht="15" customHeight="1"/>
    <row r="931" customFormat="1" ht="15" customHeight="1"/>
    <row r="932" customFormat="1" ht="15" customHeight="1"/>
    <row r="933" customFormat="1" ht="15" customHeight="1"/>
    <row r="934" customFormat="1" ht="15" customHeight="1"/>
    <row r="935" customFormat="1" ht="15" customHeight="1"/>
    <row r="936" customFormat="1" ht="15" customHeight="1"/>
    <row r="937" customFormat="1" ht="15" customHeight="1"/>
    <row r="938" customFormat="1" ht="15" customHeight="1"/>
    <row r="939" customFormat="1" ht="15" customHeight="1"/>
    <row r="940" customFormat="1" ht="15" customHeight="1"/>
    <row r="941" customFormat="1" ht="15" customHeight="1"/>
    <row r="942" customFormat="1" ht="15" customHeight="1"/>
    <row r="943" customFormat="1" ht="15" customHeight="1"/>
    <row r="944" customFormat="1" ht="15" customHeight="1"/>
    <row r="945" customFormat="1" ht="15" customHeight="1"/>
    <row r="946" customFormat="1" ht="15" customHeight="1"/>
    <row r="947" customFormat="1" ht="15" customHeight="1"/>
    <row r="948" customFormat="1" ht="15" customHeight="1"/>
    <row r="949" customFormat="1" ht="15" customHeight="1"/>
    <row r="950" customFormat="1" ht="15" customHeight="1"/>
    <row r="951" customFormat="1" ht="15" customHeight="1"/>
    <row r="952" customFormat="1" ht="15" customHeight="1"/>
    <row r="953" customFormat="1" ht="15" customHeight="1"/>
    <row r="954" customFormat="1" ht="15" customHeight="1"/>
    <row r="955" customFormat="1" ht="15" customHeight="1"/>
    <row r="956" customFormat="1" ht="15" customHeight="1"/>
    <row r="957" customFormat="1" ht="15" customHeight="1"/>
    <row r="958" customFormat="1" ht="15" customHeight="1"/>
    <row r="959" customFormat="1" ht="15" customHeight="1"/>
    <row r="960" customFormat="1" ht="15" customHeight="1"/>
    <row r="961" customFormat="1" ht="15" customHeight="1"/>
    <row r="962" customFormat="1" ht="15" customHeight="1"/>
    <row r="963" customFormat="1" ht="15" customHeight="1"/>
    <row r="964" customFormat="1" ht="15" customHeight="1"/>
    <row r="965" customFormat="1" ht="15" customHeight="1"/>
    <row r="966" customFormat="1" ht="15" customHeight="1"/>
    <row r="967" customFormat="1" ht="15" customHeight="1"/>
    <row r="968" customFormat="1" ht="15" customHeight="1"/>
    <row r="969" customFormat="1" ht="15" customHeight="1"/>
    <row r="970" customFormat="1" ht="15" customHeight="1"/>
    <row r="971" customFormat="1" ht="15" customHeight="1"/>
    <row r="972" customFormat="1" ht="15" customHeight="1"/>
    <row r="973" customFormat="1" ht="15" customHeight="1"/>
    <row r="974" customFormat="1" ht="15" customHeight="1"/>
    <row r="975" customFormat="1" ht="15" customHeight="1"/>
    <row r="976" customFormat="1" ht="15" customHeight="1"/>
    <row r="977" customFormat="1" ht="15" customHeight="1"/>
    <row r="978" customFormat="1" ht="15" customHeight="1"/>
    <row r="979" customFormat="1" ht="15" customHeight="1"/>
    <row r="980" customFormat="1" ht="15" customHeight="1"/>
    <row r="981" customFormat="1" ht="15" customHeight="1"/>
    <row r="982" customFormat="1" ht="15" customHeight="1"/>
    <row r="983" customFormat="1" ht="15" customHeight="1"/>
    <row r="984" customFormat="1" ht="15" customHeight="1"/>
    <row r="985" customFormat="1" ht="15" customHeight="1"/>
    <row r="986" customFormat="1" ht="15" customHeight="1"/>
    <row r="987" customFormat="1" ht="15" customHeight="1"/>
    <row r="988" customFormat="1" ht="15" customHeight="1"/>
    <row r="989" customFormat="1" ht="15" customHeight="1"/>
    <row r="990" customFormat="1" ht="15" customHeight="1"/>
    <row r="991" customFormat="1" ht="15" customHeight="1"/>
    <row r="992" customFormat="1" ht="15" customHeight="1"/>
    <row r="993" customFormat="1" ht="15" customHeight="1"/>
    <row r="994" customFormat="1" ht="15" customHeight="1"/>
    <row r="995" customFormat="1" ht="15" customHeight="1"/>
    <row r="996" customFormat="1" ht="15" customHeight="1"/>
    <row r="997" customFormat="1" ht="15" customHeight="1"/>
    <row r="998" customFormat="1" ht="15" customHeight="1"/>
    <row r="999" customFormat="1" ht="15" customHeight="1"/>
    <row r="1000" customFormat="1" ht="15" customHeight="1"/>
    <row r="1001" customFormat="1" ht="15" customHeight="1"/>
    <row r="1002" customFormat="1" ht="15" customHeight="1"/>
    <row r="1003" customFormat="1" ht="15" customHeight="1"/>
    <row r="1004" customFormat="1" ht="15" customHeight="1"/>
    <row r="1005" customFormat="1" ht="15" customHeight="1"/>
    <row r="1006" customFormat="1" ht="15" customHeight="1"/>
    <row r="1007" customFormat="1" ht="15" customHeight="1"/>
    <row r="1008" customFormat="1" ht="15" customHeight="1"/>
    <row r="1009" customFormat="1" ht="15" customHeight="1"/>
    <row r="1010" customFormat="1" ht="15" customHeight="1"/>
    <row r="1011" customFormat="1" ht="15" customHeight="1"/>
    <row r="1012" customFormat="1" ht="15" customHeight="1"/>
    <row r="1013" customFormat="1" ht="15" customHeight="1"/>
    <row r="1014" customFormat="1" ht="15" customHeight="1"/>
    <row r="1015" customFormat="1" ht="15" customHeight="1"/>
    <row r="1016" customFormat="1" ht="15" customHeight="1"/>
    <row r="1017" customFormat="1" ht="15" customHeight="1"/>
    <row r="1018" customFormat="1" ht="15" customHeight="1"/>
    <row r="1019" customFormat="1" ht="15" customHeight="1"/>
    <row r="1020" customFormat="1" ht="15" customHeight="1"/>
    <row r="1021" customFormat="1" ht="15" customHeight="1"/>
    <row r="1022" customFormat="1" ht="15" customHeight="1"/>
    <row r="1023" customFormat="1" ht="15" customHeight="1"/>
    <row r="1024" customFormat="1" ht="15" customHeight="1"/>
    <row r="1025" customFormat="1" ht="15" customHeight="1"/>
    <row r="1026" customFormat="1" ht="15" customHeight="1"/>
    <row r="1027" customFormat="1" ht="15" customHeight="1"/>
    <row r="1028" customFormat="1" ht="15" customHeight="1"/>
    <row r="1029" customFormat="1" ht="15" customHeight="1"/>
    <row r="1030" customFormat="1" ht="15" customHeight="1"/>
    <row r="1031" customFormat="1" ht="15" customHeight="1"/>
    <row r="1032" customFormat="1" ht="15" customHeight="1"/>
    <row r="1033" customFormat="1" ht="15" customHeight="1"/>
    <row r="1034" customFormat="1" ht="15" customHeight="1"/>
    <row r="1035" customFormat="1" ht="15" customHeight="1"/>
    <row r="1036" customFormat="1" ht="15" customHeight="1"/>
    <row r="1037" customFormat="1" ht="15" customHeight="1"/>
    <row r="1038" customFormat="1" ht="15" customHeight="1"/>
    <row r="1039" customFormat="1" ht="15" customHeight="1"/>
    <row r="1040" customFormat="1" ht="15" customHeight="1"/>
    <row r="1041" customFormat="1" ht="15" customHeight="1"/>
    <row r="1042" customFormat="1" ht="15" customHeight="1"/>
    <row r="1043" customFormat="1" ht="15" customHeight="1"/>
    <row r="1044" customFormat="1" ht="15" customHeight="1"/>
    <row r="1045" customFormat="1" ht="15" customHeight="1"/>
    <row r="1046" customFormat="1" ht="15" customHeight="1"/>
    <row r="1047" customFormat="1" ht="15" customHeight="1"/>
    <row r="1048" customFormat="1" ht="15" customHeight="1"/>
    <row r="1049" customFormat="1" ht="15" customHeight="1"/>
    <row r="1050" customFormat="1" ht="15" customHeight="1"/>
    <row r="1051" customFormat="1" ht="15" customHeight="1"/>
    <row r="1052" customFormat="1" ht="15" customHeight="1"/>
    <row r="1053" customFormat="1" ht="15" customHeight="1"/>
    <row r="1054" customFormat="1" ht="15" customHeight="1"/>
    <row r="1055" customFormat="1" ht="15" customHeight="1"/>
    <row r="1056" customFormat="1" ht="15" customHeight="1"/>
    <row r="1057" customFormat="1" ht="15" customHeight="1"/>
    <row r="1058" customFormat="1" ht="15" customHeight="1"/>
    <row r="1059" customFormat="1" ht="15" customHeight="1"/>
    <row r="1060" customFormat="1" ht="15" customHeight="1"/>
    <row r="1061" customFormat="1" ht="15" customHeight="1"/>
    <row r="1062" customFormat="1" ht="15" customHeight="1"/>
    <row r="1063" customFormat="1" ht="15" customHeight="1"/>
    <row r="1064" customFormat="1" ht="15" customHeight="1"/>
    <row r="1065" customFormat="1" ht="15" customHeight="1"/>
    <row r="1066" customFormat="1" ht="15" customHeight="1"/>
    <row r="1067" customFormat="1" ht="15" customHeight="1"/>
    <row r="1068" customFormat="1" ht="15" customHeight="1"/>
    <row r="1069" customFormat="1" ht="15" customHeight="1"/>
    <row r="1070" customFormat="1" ht="15" customHeight="1"/>
    <row r="1071" customFormat="1" ht="15" customHeight="1"/>
    <row r="1072" customFormat="1" ht="15" customHeight="1"/>
    <row r="1073" customFormat="1" ht="15" customHeight="1"/>
    <row r="1074" customFormat="1" ht="15" customHeight="1"/>
    <row r="1075" customFormat="1" ht="15" customHeight="1"/>
    <row r="1076" customFormat="1" ht="15" customHeight="1"/>
    <row r="1077" customFormat="1" ht="15" customHeight="1"/>
    <row r="1078" customFormat="1" ht="15" customHeight="1"/>
    <row r="1079" customFormat="1" ht="15" customHeight="1"/>
    <row r="1080" customFormat="1" ht="15" customHeight="1"/>
    <row r="1081" customFormat="1" ht="15" customHeight="1"/>
    <row r="1082" customFormat="1" ht="15" customHeight="1"/>
    <row r="1083" customFormat="1" ht="15" customHeight="1"/>
    <row r="1084" customFormat="1" ht="15" customHeight="1"/>
    <row r="1085" customFormat="1" ht="15" customHeight="1"/>
    <row r="1086" customFormat="1" ht="15" customHeight="1"/>
    <row r="1087" customFormat="1" ht="15" customHeight="1"/>
    <row r="1088" customFormat="1" ht="15" customHeight="1"/>
    <row r="1089" customFormat="1" ht="15" customHeight="1"/>
    <row r="1090" customFormat="1" ht="15" customHeight="1"/>
    <row r="1091" customFormat="1" ht="15" customHeight="1"/>
    <row r="1092" customFormat="1" ht="15" customHeight="1"/>
    <row r="1093" customFormat="1" ht="15" customHeight="1"/>
    <row r="1094" customFormat="1" ht="15" customHeight="1"/>
    <row r="1095" customFormat="1" ht="15" customHeight="1"/>
    <row r="1096" customFormat="1" ht="15" customHeight="1"/>
    <row r="1097" customFormat="1" ht="15" customHeight="1"/>
    <row r="1098" customFormat="1" ht="15" customHeight="1"/>
    <row r="1099" customFormat="1" ht="15" customHeight="1"/>
    <row r="1100" customFormat="1" ht="15" customHeight="1"/>
    <row r="1101" customFormat="1" ht="15" customHeight="1"/>
    <row r="1102" customFormat="1" ht="15" customHeight="1"/>
    <row r="1103" customFormat="1" ht="15" customHeight="1"/>
    <row r="1104" customFormat="1" ht="15" customHeight="1"/>
    <row r="1105" customFormat="1" ht="15" customHeight="1"/>
    <row r="1106" customFormat="1" ht="15" customHeight="1"/>
    <row r="1107" customFormat="1" ht="15" customHeight="1"/>
    <row r="1108" customFormat="1" ht="15" customHeight="1"/>
    <row r="1109" customFormat="1" ht="15" customHeight="1"/>
    <row r="1110" customFormat="1" ht="15" customHeight="1"/>
    <row r="1111" customFormat="1" ht="15" customHeight="1"/>
    <row r="1112" customFormat="1" ht="15" customHeight="1"/>
    <row r="1113" customFormat="1" ht="15" customHeight="1"/>
    <row r="1114" customFormat="1" ht="15" customHeight="1"/>
    <row r="1115" customFormat="1" ht="15" customHeight="1"/>
    <row r="1116" customFormat="1" ht="15" customHeight="1"/>
    <row r="1117" customFormat="1" ht="15" customHeight="1"/>
    <row r="1118" customFormat="1" ht="15" customHeight="1"/>
    <row r="1119" customFormat="1" ht="15" customHeight="1"/>
    <row r="1120" customFormat="1" ht="15" customHeight="1"/>
    <row r="1121" customFormat="1" ht="15" customHeight="1"/>
    <row r="1122" customFormat="1" ht="15" customHeight="1"/>
    <row r="1123" customFormat="1" ht="15" customHeight="1"/>
    <row r="1124" customFormat="1" ht="15" customHeight="1"/>
    <row r="1125" customFormat="1" ht="15" customHeight="1"/>
    <row r="1126" customFormat="1" ht="15" customHeight="1"/>
    <row r="1127" customFormat="1" ht="15" customHeight="1"/>
    <row r="1128" customFormat="1" ht="15" customHeight="1"/>
    <row r="1129" customFormat="1" ht="15" customHeight="1"/>
    <row r="1130" customFormat="1" ht="15" customHeight="1"/>
    <row r="1131" customFormat="1" ht="15" customHeight="1"/>
    <row r="1132" customFormat="1" ht="15" customHeight="1"/>
    <row r="1133" customFormat="1" ht="15" customHeight="1"/>
    <row r="1134" customFormat="1" ht="15" customHeight="1"/>
    <row r="1135" customFormat="1" ht="15" customHeight="1"/>
    <row r="1136" customFormat="1" ht="15" customHeight="1"/>
    <row r="1137" customFormat="1" ht="15" customHeight="1"/>
    <row r="1138" customFormat="1" ht="15" customHeight="1"/>
    <row r="1139" customFormat="1" ht="15" customHeight="1"/>
    <row r="1140" customFormat="1" ht="15" customHeight="1"/>
    <row r="1141" customFormat="1" ht="15" customHeight="1"/>
    <row r="1142" customFormat="1" ht="15" customHeight="1"/>
    <row r="1143" customFormat="1" ht="15" customHeight="1"/>
    <row r="1144" customFormat="1" ht="15" customHeight="1"/>
    <row r="1145" customFormat="1" ht="15" customHeight="1"/>
    <row r="1146" customFormat="1" ht="15" customHeight="1"/>
    <row r="1147" customFormat="1" ht="15" customHeight="1"/>
    <row r="1148" customFormat="1" ht="15" customHeight="1"/>
    <row r="1149" customFormat="1" ht="15" customHeight="1"/>
    <row r="1150" customFormat="1" ht="15" customHeight="1"/>
    <row r="1151" customFormat="1" ht="15" customHeight="1"/>
    <row r="1152" customFormat="1" ht="15" customHeight="1"/>
    <row r="1153" customFormat="1" ht="15" customHeight="1"/>
    <row r="1154" customFormat="1" ht="15" customHeight="1"/>
    <row r="1155" customFormat="1" ht="15" customHeight="1"/>
    <row r="1156" customFormat="1" ht="15" customHeight="1"/>
    <row r="1157" customFormat="1" ht="15" customHeight="1"/>
    <row r="1158" customFormat="1" ht="15" customHeight="1"/>
    <row r="1159" customFormat="1" ht="15" customHeight="1"/>
    <row r="1160" customFormat="1" ht="15" customHeight="1"/>
    <row r="1161" customFormat="1" ht="15" customHeight="1"/>
    <row r="1162" customFormat="1" ht="15" customHeight="1"/>
    <row r="1163" customFormat="1" ht="15" customHeight="1"/>
    <row r="1164" customFormat="1" ht="15" customHeight="1"/>
    <row r="1165" customFormat="1" ht="15" customHeight="1"/>
    <row r="1166" customFormat="1" ht="15" customHeight="1"/>
    <row r="1167" customFormat="1" ht="15" customHeight="1"/>
    <row r="1168" customFormat="1" ht="15" customHeight="1"/>
    <row r="1169" customFormat="1" ht="15" customHeight="1"/>
    <row r="1170" customFormat="1" ht="15" customHeight="1"/>
    <row r="1171" customFormat="1" ht="15" customHeight="1"/>
    <row r="1172" customFormat="1" ht="15" customHeight="1"/>
    <row r="1173" customFormat="1" ht="15" customHeight="1"/>
    <row r="1174" customFormat="1" ht="15" customHeight="1"/>
    <row r="1175" customFormat="1" ht="15" customHeight="1"/>
    <row r="1176" customFormat="1" ht="15" customHeight="1"/>
    <row r="1177" customFormat="1" ht="15" customHeight="1"/>
    <row r="1178" customFormat="1" ht="15" customHeight="1"/>
    <row r="1179" customFormat="1" ht="15" customHeight="1"/>
    <row r="1180" customFormat="1" ht="15" customHeight="1"/>
    <row r="1181" customFormat="1" ht="15" customHeight="1"/>
    <row r="1182" customFormat="1" ht="15" customHeight="1"/>
    <row r="1183" customFormat="1" ht="15" customHeight="1"/>
    <row r="1184" customFormat="1" ht="15" customHeight="1"/>
    <row r="1185" customFormat="1" ht="15" customHeight="1"/>
    <row r="1186" customFormat="1" ht="15" customHeight="1"/>
    <row r="1187" customFormat="1" ht="15" customHeight="1"/>
    <row r="1188" customFormat="1" ht="15" customHeight="1"/>
    <row r="1189" customFormat="1" ht="15" customHeight="1"/>
    <row r="1190" customFormat="1" ht="15" customHeight="1"/>
    <row r="1191" customFormat="1" ht="15" customHeight="1"/>
    <row r="1192" customFormat="1" ht="15" customHeight="1"/>
    <row r="1193" customFormat="1" ht="15" customHeight="1"/>
    <row r="1194" customFormat="1" ht="15" customHeight="1"/>
    <row r="1195" customFormat="1" ht="15" customHeight="1"/>
    <row r="1196" customFormat="1" ht="15" customHeight="1"/>
    <row r="1197" customFormat="1" ht="15" customHeight="1"/>
    <row r="1198" customFormat="1" ht="15" customHeight="1"/>
    <row r="1199" customFormat="1" ht="15" customHeight="1"/>
    <row r="1200" customFormat="1" ht="15" customHeight="1"/>
    <row r="1201" customFormat="1" ht="15" customHeight="1"/>
    <row r="1202" customFormat="1" ht="15" customHeight="1"/>
    <row r="1203" customFormat="1" ht="15" customHeight="1"/>
    <row r="1204" customFormat="1" ht="15" customHeight="1"/>
    <row r="1205" customFormat="1" ht="15" customHeight="1"/>
    <row r="1206" customFormat="1" ht="15" customHeight="1"/>
    <row r="1207" customFormat="1" ht="15" customHeight="1"/>
    <row r="1208" customFormat="1" ht="15" customHeight="1"/>
    <row r="1209" customFormat="1" ht="15" customHeight="1"/>
    <row r="1210" customFormat="1" ht="15" customHeight="1"/>
    <row r="1211" customFormat="1" ht="15" customHeight="1"/>
    <row r="1212" customFormat="1" ht="15" customHeight="1"/>
    <row r="1213" customFormat="1" ht="15" customHeight="1"/>
    <row r="1214" customFormat="1" ht="15" customHeight="1"/>
    <row r="1215" customFormat="1" ht="15" customHeight="1"/>
    <row r="1216" customFormat="1" ht="15" customHeight="1"/>
    <row r="1217" customFormat="1" ht="15" customHeight="1"/>
    <row r="1218" customFormat="1" ht="15" customHeight="1"/>
    <row r="1219" customFormat="1" ht="15" customHeight="1"/>
    <row r="1220" customFormat="1" ht="15" customHeight="1"/>
    <row r="1221" customFormat="1" ht="15" customHeight="1"/>
    <row r="1222" customFormat="1" ht="15" customHeight="1"/>
    <row r="1223" customFormat="1" ht="15" customHeight="1"/>
    <row r="1224" customFormat="1" ht="15" customHeight="1"/>
    <row r="1225" customFormat="1" ht="15" customHeight="1"/>
    <row r="1226" customFormat="1" ht="15" customHeight="1"/>
    <row r="1227" customFormat="1" ht="15" customHeight="1"/>
    <row r="1228" customFormat="1" ht="15" customHeight="1"/>
    <row r="1229" customFormat="1" ht="15" customHeight="1"/>
    <row r="1230" customFormat="1" ht="15" customHeight="1"/>
    <row r="1231" customFormat="1" ht="15" customHeight="1"/>
    <row r="1232" customFormat="1" ht="15" customHeight="1"/>
    <row r="1233" customFormat="1" ht="15" customHeight="1"/>
    <row r="1234" customFormat="1" ht="15" customHeight="1"/>
    <row r="1235" customFormat="1" ht="15" customHeight="1"/>
    <row r="1236" customFormat="1" ht="15" customHeight="1"/>
    <row r="1237" customFormat="1" ht="15" customHeight="1"/>
    <row r="1238" customFormat="1" ht="15" customHeight="1"/>
    <row r="1239" customFormat="1" ht="15" customHeight="1"/>
    <row r="1240" customFormat="1" ht="15" customHeight="1"/>
    <row r="1241" customFormat="1" ht="15" customHeight="1"/>
    <row r="1242" customFormat="1" ht="15" customHeight="1"/>
    <row r="1243" customFormat="1" ht="15" customHeight="1"/>
    <row r="1244" customFormat="1" ht="15" customHeight="1"/>
    <row r="1245" customFormat="1" ht="15" customHeight="1"/>
    <row r="1246" customFormat="1" ht="15" customHeight="1"/>
    <row r="1247" customFormat="1" ht="15" customHeight="1"/>
    <row r="1248" customFormat="1" ht="15" customHeight="1"/>
    <row r="1249" customFormat="1" ht="15" customHeight="1"/>
    <row r="1250" customFormat="1" ht="15" customHeight="1"/>
    <row r="1251" customFormat="1" ht="15" customHeight="1"/>
    <row r="1252" customFormat="1" ht="15" customHeight="1"/>
    <row r="1253" customFormat="1" ht="15" customHeight="1"/>
    <row r="1254" customFormat="1" ht="15" customHeight="1"/>
    <row r="1255" customFormat="1" ht="15" customHeight="1"/>
    <row r="1256" customFormat="1" ht="15" customHeight="1"/>
    <row r="1257" customFormat="1" ht="15" customHeight="1"/>
    <row r="1258" customFormat="1" ht="15" customHeight="1"/>
    <row r="1259" customFormat="1" ht="15" customHeight="1"/>
    <row r="1260" customFormat="1" ht="15" customHeight="1"/>
    <row r="1261" customFormat="1" ht="15" customHeight="1"/>
    <row r="1262" customFormat="1" ht="15" customHeight="1"/>
    <row r="1263" customFormat="1" ht="15" customHeight="1"/>
    <row r="1264" customFormat="1" ht="15" customHeight="1"/>
    <row r="1265" customFormat="1" ht="15" customHeight="1"/>
    <row r="1266" customFormat="1" ht="15" customHeight="1"/>
    <row r="1267" customFormat="1" ht="15" customHeight="1"/>
    <row r="1268" customFormat="1" ht="15" customHeight="1"/>
    <row r="1269" customFormat="1" ht="15" customHeight="1"/>
    <row r="1270" customFormat="1" ht="15" customHeight="1"/>
    <row r="1271" customFormat="1" ht="15" customHeight="1"/>
    <row r="1272" customFormat="1" ht="15" customHeight="1"/>
    <row r="1273" customFormat="1" ht="15" customHeight="1"/>
    <row r="1274" customFormat="1" ht="15" customHeight="1"/>
    <row r="1275" customFormat="1" ht="15" customHeight="1"/>
    <row r="1276" customFormat="1" ht="15" customHeight="1"/>
    <row r="1277" customFormat="1" ht="15" customHeight="1"/>
    <row r="1278" customFormat="1" ht="15" customHeight="1"/>
    <row r="1279" customFormat="1" ht="15" customHeight="1"/>
    <row r="1280" customFormat="1" ht="15" customHeight="1"/>
    <row r="1281" customFormat="1" ht="15" customHeight="1"/>
    <row r="1282" customFormat="1" ht="15" customHeight="1"/>
    <row r="1283" customFormat="1" ht="15" customHeight="1"/>
    <row r="1284" customFormat="1" ht="15" customHeight="1"/>
    <row r="1285" customFormat="1" ht="15" customHeight="1"/>
    <row r="1286" customFormat="1" ht="15" customHeight="1"/>
    <row r="1287" customFormat="1" ht="15" customHeight="1"/>
    <row r="1288" customFormat="1" ht="15" customHeight="1"/>
    <row r="1289" customFormat="1" ht="15" customHeight="1"/>
    <row r="1290" customFormat="1" ht="15" customHeight="1"/>
    <row r="1291" customFormat="1" ht="15" customHeight="1"/>
    <row r="1292" customFormat="1" ht="15" customHeight="1"/>
    <row r="1293" customFormat="1" ht="15" customHeight="1"/>
    <row r="1294" customFormat="1" ht="15" customHeight="1"/>
    <row r="1295" customFormat="1" ht="15" customHeight="1"/>
    <row r="1296" customFormat="1" ht="15" customHeight="1"/>
    <row r="1297" customFormat="1" ht="15" customHeight="1"/>
    <row r="1298" customFormat="1" ht="15" customHeight="1"/>
    <row r="1299" customFormat="1" ht="15" customHeight="1"/>
    <row r="1300" customFormat="1" ht="15" customHeight="1"/>
    <row r="1301" customFormat="1" ht="15" customHeight="1"/>
    <row r="1302" customFormat="1" ht="15" customHeight="1"/>
    <row r="1303" customFormat="1" ht="15" customHeight="1"/>
    <row r="1304" customFormat="1" ht="15" customHeight="1"/>
    <row r="1305" customFormat="1" ht="15" customHeight="1"/>
    <row r="1306" customFormat="1" ht="15" customHeight="1"/>
    <row r="1307" customFormat="1" ht="15" customHeight="1"/>
    <row r="1308" customFormat="1" ht="15" customHeight="1"/>
    <row r="1309" customFormat="1" ht="15" customHeight="1"/>
    <row r="1310" customFormat="1" ht="15" customHeight="1"/>
    <row r="1311" customFormat="1" ht="15" customHeight="1"/>
    <row r="1312" customFormat="1" ht="15" customHeight="1"/>
    <row r="1313" customFormat="1" ht="15" customHeight="1"/>
    <row r="1314" customFormat="1" ht="15" customHeight="1"/>
    <row r="1315" customFormat="1" ht="15" customHeight="1"/>
    <row r="1316" customFormat="1" ht="15" customHeight="1"/>
    <row r="1317" customFormat="1" ht="15" customHeight="1"/>
    <row r="1318" customFormat="1" ht="15" customHeight="1"/>
    <row r="1319" customFormat="1" ht="15" customHeight="1"/>
    <row r="1320" customFormat="1" ht="15" customHeight="1"/>
    <row r="1321" customFormat="1" ht="15" customHeight="1"/>
    <row r="1322" customFormat="1" ht="15" customHeight="1"/>
    <row r="1323" customFormat="1" ht="15" customHeight="1"/>
    <row r="1324" customFormat="1" ht="15" customHeight="1"/>
    <row r="1325" customFormat="1" ht="15" customHeight="1"/>
    <row r="1326" customFormat="1" ht="15" customHeight="1"/>
    <row r="1327" customFormat="1" ht="15" customHeight="1"/>
    <row r="1328" customFormat="1" ht="15" customHeight="1"/>
    <row r="1329" customFormat="1" ht="15" customHeight="1"/>
    <row r="1330" customFormat="1" ht="15" customHeight="1"/>
    <row r="1331" customFormat="1" ht="15" customHeight="1"/>
    <row r="1332" customFormat="1" ht="15" customHeight="1"/>
    <row r="1333" customFormat="1" ht="15" customHeight="1"/>
    <row r="1334" customFormat="1" ht="15" customHeight="1"/>
    <row r="1335" customFormat="1" ht="15" customHeight="1"/>
    <row r="1336" customFormat="1" ht="15" customHeight="1"/>
    <row r="1337" customFormat="1" ht="15" customHeight="1"/>
    <row r="1338" customFormat="1" ht="15" customHeight="1"/>
    <row r="1339" customFormat="1" ht="15" customHeight="1"/>
    <row r="1340" customFormat="1" ht="15" customHeight="1"/>
    <row r="1341" customFormat="1" ht="15" customHeight="1"/>
    <row r="1342" customFormat="1" ht="15" customHeight="1"/>
    <row r="1343" customFormat="1" ht="15" customHeight="1"/>
    <row r="1344" customFormat="1" ht="15" customHeight="1"/>
    <row r="1345" customFormat="1" ht="15" customHeight="1"/>
    <row r="1346" customFormat="1" ht="15" customHeight="1"/>
    <row r="1347" customFormat="1" ht="15" customHeight="1"/>
    <row r="1348" customFormat="1" ht="15" customHeight="1"/>
    <row r="1349" customFormat="1" ht="15" customHeight="1"/>
    <row r="1350" customFormat="1" ht="15" customHeight="1"/>
    <row r="1351" customFormat="1" ht="15" customHeight="1"/>
    <row r="1352" customFormat="1" ht="15" customHeight="1"/>
    <row r="1353" customFormat="1" ht="15" customHeight="1"/>
    <row r="1354" customFormat="1" ht="15" customHeight="1"/>
    <row r="1355" customFormat="1" ht="15" customHeight="1"/>
    <row r="1356" customFormat="1" ht="15" customHeight="1"/>
    <row r="1357" customFormat="1" ht="15" customHeight="1"/>
    <row r="1358" customFormat="1" ht="15" customHeight="1"/>
    <row r="1359" customFormat="1" ht="15" customHeight="1"/>
    <row r="1360" customFormat="1" ht="15" customHeight="1"/>
    <row r="1361" customFormat="1" ht="15" customHeight="1"/>
    <row r="1362" customFormat="1" ht="15" customHeight="1"/>
    <row r="1363" customFormat="1" ht="15" customHeight="1"/>
    <row r="1364" customFormat="1" ht="15" customHeight="1"/>
    <row r="1365" customFormat="1" ht="15" customHeight="1"/>
    <row r="1366" customFormat="1" ht="15" customHeight="1"/>
    <row r="1367" customFormat="1" ht="15" customHeight="1"/>
    <row r="1368" customFormat="1" ht="15" customHeight="1"/>
    <row r="1369" customFormat="1" ht="15" customHeight="1"/>
    <row r="1370" customFormat="1" ht="15" customHeight="1"/>
    <row r="1371" customFormat="1" ht="15" customHeight="1"/>
    <row r="1372" customFormat="1" ht="15" customHeight="1"/>
    <row r="1373" customFormat="1" ht="15" customHeight="1"/>
    <row r="1374" customFormat="1" ht="15" customHeight="1"/>
    <row r="1375" customFormat="1" ht="15" customHeight="1"/>
    <row r="1376" customFormat="1" ht="15" customHeight="1"/>
    <row r="1377" customFormat="1" ht="15" customHeight="1"/>
    <row r="1378" customFormat="1" ht="15" customHeight="1"/>
    <row r="1379" customFormat="1" ht="15" customHeight="1"/>
    <row r="1380" customFormat="1" ht="15" customHeight="1"/>
    <row r="1381" customFormat="1" ht="15" customHeight="1"/>
    <row r="1382" customFormat="1" ht="15" customHeight="1"/>
    <row r="1383" customFormat="1" ht="15" customHeight="1"/>
    <row r="1384" customFormat="1" ht="15" customHeight="1"/>
    <row r="1385" customFormat="1" ht="15" customHeight="1"/>
    <row r="1386" customFormat="1" ht="15" customHeight="1"/>
    <row r="1387" customFormat="1" ht="15" customHeight="1"/>
    <row r="1388" customFormat="1" ht="15" customHeight="1"/>
    <row r="1389" customFormat="1" ht="15" customHeight="1"/>
    <row r="1390" customFormat="1" ht="15" customHeight="1"/>
    <row r="1391" customFormat="1" ht="15" customHeight="1"/>
    <row r="1392" customFormat="1" ht="15" customHeight="1"/>
    <row r="1393" customFormat="1" ht="15" customHeight="1"/>
    <row r="1394" customFormat="1" ht="15" customHeight="1"/>
    <row r="1395" customFormat="1" ht="15" customHeight="1"/>
    <row r="1396" customFormat="1" ht="15" customHeight="1"/>
    <row r="1397" customFormat="1" ht="15" customHeight="1"/>
    <row r="1398" customFormat="1" ht="15" customHeight="1"/>
    <row r="1399" customFormat="1" ht="15" customHeight="1"/>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val="0"/>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sheetPr>
    <tabColor theme="2" tint="-0.249977111117893"/>
    <pageSetUpPr fitToPage="1"/>
  </sheetPr>
  <dimension ref="A1:AH12"/>
  <sheetViews>
    <sheetView showGridLines="0" tabSelected="1" workbookViewId="0">
      <selection activeCell="R16" sqref="R16"/>
    </sheetView>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60</v>
      </c>
      <c r="B2" s="52" t="s">
        <v>1</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f>CalendarYear</f>
        <v>2015</v>
      </c>
    </row>
    <row r="3" spans="1:34" ht="15.75" customHeight="1">
      <c r="A3" s="49"/>
      <c r="B3" s="28" t="str">
        <f>TEXT(WEEKDAY(DATE(CalendarYear,10,1),1),"aaa")</f>
        <v>Thu</v>
      </c>
      <c r="C3" s="29" t="str">
        <f>TEXT(WEEKDAY(DATE(CalendarYear,10,2),1),"aaa")</f>
        <v>Fri</v>
      </c>
      <c r="D3" s="29" t="str">
        <f>TEXT(WEEKDAY(DATE(CalendarYear,10,3),1),"aaa")</f>
        <v>Sat</v>
      </c>
      <c r="E3" s="29" t="str">
        <f>TEXT(WEEKDAY(DATE(CalendarYear,10,4),1),"aaa")</f>
        <v>Sun</v>
      </c>
      <c r="F3" s="29" t="str">
        <f>TEXT(WEEKDAY(DATE(CalendarYear,10,5),1),"aaa")</f>
        <v>Mon</v>
      </c>
      <c r="G3" s="29" t="str">
        <f>TEXT(WEEKDAY(DATE(CalendarYear,10,6),1),"aaa")</f>
        <v>Tue</v>
      </c>
      <c r="H3" s="29" t="str">
        <f>TEXT(WEEKDAY(DATE(CalendarYear,10,7),1),"aaa")</f>
        <v>Wed</v>
      </c>
      <c r="I3" s="29" t="str">
        <f>TEXT(WEEKDAY(DATE(CalendarYear,10,8),1),"aaa")</f>
        <v>Thu</v>
      </c>
      <c r="J3" s="29" t="str">
        <f>TEXT(WEEKDAY(DATE(CalendarYear,10,9),1),"aaa")</f>
        <v>Fri</v>
      </c>
      <c r="K3" s="29" t="str">
        <f>TEXT(WEEKDAY(DATE(CalendarYear,10,10),1),"aaa")</f>
        <v>Sat</v>
      </c>
      <c r="L3" s="29" t="str">
        <f>TEXT(WEEKDAY(DATE(CalendarYear,10,11),1),"aaa")</f>
        <v>Sun</v>
      </c>
      <c r="M3" s="29" t="str">
        <f>TEXT(WEEKDAY(DATE(CalendarYear,10,12),1),"aaa")</f>
        <v>Mon</v>
      </c>
      <c r="N3" s="29" t="str">
        <f>TEXT(WEEKDAY(DATE(CalendarYear,10,13),1),"aaa")</f>
        <v>Tue</v>
      </c>
      <c r="O3" s="29" t="str">
        <f>TEXT(WEEKDAY(DATE(CalendarYear,10,14),1),"aaa")</f>
        <v>Wed</v>
      </c>
      <c r="P3" s="29" t="str">
        <f>TEXT(WEEKDAY(DATE(CalendarYear,10,15),1),"aaa")</f>
        <v>Thu</v>
      </c>
      <c r="Q3" s="29" t="str">
        <f>TEXT(WEEKDAY(DATE(CalendarYear,10,16),1),"aaa")</f>
        <v>Fri</v>
      </c>
      <c r="R3" s="29" t="str">
        <f>TEXT(WEEKDAY(DATE(CalendarYear,10,17),1),"aaa")</f>
        <v>Sat</v>
      </c>
      <c r="S3" s="29" t="str">
        <f>TEXT(WEEKDAY(DATE(CalendarYear,10,18),1),"aaa")</f>
        <v>Sun</v>
      </c>
      <c r="T3" s="29" t="str">
        <f>TEXT(WEEKDAY(DATE(CalendarYear,10,19),1),"aaa")</f>
        <v>Mon</v>
      </c>
      <c r="U3" s="29" t="str">
        <f>TEXT(WEEKDAY(DATE(CalendarYear,10,20),1),"aaa")</f>
        <v>Tue</v>
      </c>
      <c r="V3" s="29" t="str">
        <f>TEXT(WEEKDAY(DATE(CalendarYear,10,21),1),"aaa")</f>
        <v>Wed</v>
      </c>
      <c r="W3" s="29" t="str">
        <f>TEXT(WEEKDAY(DATE(CalendarYear,10,22),1),"aaa")</f>
        <v>Thu</v>
      </c>
      <c r="X3" s="29" t="str">
        <f>TEXT(WEEKDAY(DATE(CalendarYear,10,23),1),"aaa")</f>
        <v>Fri</v>
      </c>
      <c r="Y3" s="29" t="str">
        <f>TEXT(WEEKDAY(DATE(CalendarYear,10,24),1),"aaa")</f>
        <v>Sat</v>
      </c>
      <c r="Z3" s="29" t="str">
        <f>TEXT(WEEKDAY(DATE(CalendarYear,10,25),1),"aaa")</f>
        <v>Sun</v>
      </c>
      <c r="AA3" s="29" t="str">
        <f>TEXT(WEEKDAY(DATE(CalendarYear,10,26),1),"aaa")</f>
        <v>Mon</v>
      </c>
      <c r="AB3" s="29" t="str">
        <f>TEXT(WEEKDAY(DATE(CalendarYear,10,27),1),"aaa")</f>
        <v>Tue</v>
      </c>
      <c r="AC3" s="29" t="str">
        <f>TEXT(WEEKDAY(DATE(CalendarYear,10,28),1),"aaa")</f>
        <v>Wed</v>
      </c>
      <c r="AD3" s="29" t="str">
        <f>TEXT(WEEKDAY(DATE(CalendarYear,10,29),1),"aaa")</f>
        <v>Thu</v>
      </c>
      <c r="AE3" s="29" t="str">
        <f>TEXT(WEEKDAY(DATE(CalendarYear,10,30),1),"aaa")</f>
        <v>Fri</v>
      </c>
      <c r="AF3" s="29" t="str">
        <f>TEXT(WEEKDAY(DATE(CalendarYear,10,31),1),"aaa")</f>
        <v>Sat</v>
      </c>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c r="A10" s="39" t="str">
        <f>MonthName&amp;" Total"</f>
        <v>October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3">
    <mergeCell ref="A2:A3"/>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val="0"/>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sheetPr>
    <tabColor theme="2" tint="-0.249977111117893"/>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TEXT(WEEKDAY(DATE(CalendarYear,11,1),1),"aaa")</f>
        <v>Sun</v>
      </c>
      <c r="C3" s="29" t="str">
        <f>TEXT(WEEKDAY(DATE(CalendarYear,11,2),1),"aaa")</f>
        <v>Mon</v>
      </c>
      <c r="D3" s="29" t="str">
        <f>TEXT(WEEKDAY(DATE(CalendarYear,11,3),1),"aaa")</f>
        <v>Tue</v>
      </c>
      <c r="E3" s="29" t="str">
        <f>TEXT(WEEKDAY(DATE(CalendarYear,11,4),1),"aaa")</f>
        <v>Wed</v>
      </c>
      <c r="F3" s="29" t="str">
        <f>TEXT(WEEKDAY(DATE(CalendarYear,11,5),1),"aaa")</f>
        <v>Thu</v>
      </c>
      <c r="G3" s="29" t="str">
        <f>TEXT(WEEKDAY(DATE(CalendarYear,11,6),1),"aaa")</f>
        <v>Fri</v>
      </c>
      <c r="H3" s="29" t="str">
        <f>TEXT(WEEKDAY(DATE(CalendarYear,11,7),1),"aaa")</f>
        <v>Sat</v>
      </c>
      <c r="I3" s="29" t="str">
        <f>TEXT(WEEKDAY(DATE(CalendarYear,11,8),1),"aaa")</f>
        <v>Sun</v>
      </c>
      <c r="J3" s="29" t="str">
        <f>TEXT(WEEKDAY(DATE(CalendarYear,11,9),1),"aaa")</f>
        <v>Mon</v>
      </c>
      <c r="K3" s="29" t="str">
        <f>TEXT(WEEKDAY(DATE(CalendarYear,11,10),1),"aaa")</f>
        <v>Tue</v>
      </c>
      <c r="L3" s="29" t="str">
        <f>TEXT(WEEKDAY(DATE(CalendarYear,11,11),1),"aaa")</f>
        <v>Wed</v>
      </c>
      <c r="M3" s="29" t="str">
        <f>TEXT(WEEKDAY(DATE(CalendarYear,11,12),1),"aaa")</f>
        <v>Thu</v>
      </c>
      <c r="N3" s="29" t="str">
        <f>TEXT(WEEKDAY(DATE(CalendarYear,11,13),1),"aaa")</f>
        <v>Fri</v>
      </c>
      <c r="O3" s="29" t="str">
        <f>TEXT(WEEKDAY(DATE(CalendarYear,11,14),1),"aaa")</f>
        <v>Sat</v>
      </c>
      <c r="P3" s="29" t="str">
        <f>TEXT(WEEKDAY(DATE(CalendarYear,11,15),1),"aaa")</f>
        <v>Sun</v>
      </c>
      <c r="Q3" s="29" t="str">
        <f>TEXT(WEEKDAY(DATE(CalendarYear,11,16),1),"aaa")</f>
        <v>Mon</v>
      </c>
      <c r="R3" s="29" t="str">
        <f>TEXT(WEEKDAY(DATE(CalendarYear,11,17),1),"aaa")</f>
        <v>Tue</v>
      </c>
      <c r="S3" s="29" t="str">
        <f>TEXT(WEEKDAY(DATE(CalendarYear,11,18),1),"aaa")</f>
        <v>Wed</v>
      </c>
      <c r="T3" s="29" t="str">
        <f>TEXT(WEEKDAY(DATE(CalendarYear,11,19),1),"aaa")</f>
        <v>Thu</v>
      </c>
      <c r="U3" s="29" t="str">
        <f>TEXT(WEEKDAY(DATE(CalendarYear,11,20),1),"aaa")</f>
        <v>Fri</v>
      </c>
      <c r="V3" s="29" t="str">
        <f>TEXT(WEEKDAY(DATE(CalendarYear,11,21),1),"aaa")</f>
        <v>Sat</v>
      </c>
      <c r="W3" s="29" t="str">
        <f>TEXT(WEEKDAY(DATE(CalendarYear,11,22),1),"aaa")</f>
        <v>Sun</v>
      </c>
      <c r="X3" s="29" t="str">
        <f>TEXT(WEEKDAY(DATE(CalendarYear,11,23),1),"aaa")</f>
        <v>Mon</v>
      </c>
      <c r="Y3" s="29" t="str">
        <f>TEXT(WEEKDAY(DATE(CalendarYear,11,24),1),"aaa")</f>
        <v>Tue</v>
      </c>
      <c r="Z3" s="29" t="str">
        <f>TEXT(WEEKDAY(DATE(CalendarYear,11,25),1),"aaa")</f>
        <v>Wed</v>
      </c>
      <c r="AA3" s="29" t="str">
        <f>TEXT(WEEKDAY(DATE(CalendarYear,11,26),1),"aaa")</f>
        <v>Thu</v>
      </c>
      <c r="AB3" s="29" t="str">
        <f>TEXT(WEEKDAY(DATE(CalendarYear,11,27),1),"aaa")</f>
        <v>Fri</v>
      </c>
      <c r="AC3" s="29" t="str">
        <f>TEXT(WEEKDAY(DATE(CalendarYear,11,28),1),"aaa")</f>
        <v>Sat</v>
      </c>
      <c r="AD3" s="29" t="str">
        <f>TEXT(WEEKDAY(DATE(CalendarYear,11,29),1),"aaa")</f>
        <v>Sun</v>
      </c>
      <c r="AE3" s="29" t="str">
        <f>TEXT(WEEKDAY(DATE(CalendarYear,11,30),1),"aaa")</f>
        <v>Mon</v>
      </c>
      <c r="AF3" s="29"/>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c r="A10" s="39" t="str">
        <f>MonthName&amp;" Total"</f>
        <v>November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val="0"/>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sheetPr>
    <tabColor theme="2"/>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TEXT(WEEKDAY(DATE(CalendarYear,12,1),1),"aaa")</f>
        <v>Tue</v>
      </c>
      <c r="C3" s="29" t="str">
        <f>TEXT(WEEKDAY(DATE(CalendarYear,12,2),1),"aaa")</f>
        <v>Wed</v>
      </c>
      <c r="D3" s="29" t="str">
        <f>TEXT(WEEKDAY(DATE(CalendarYear,12,3),1),"aaa")</f>
        <v>Thu</v>
      </c>
      <c r="E3" s="29" t="str">
        <f>TEXT(WEEKDAY(DATE(CalendarYear,12,4),1),"aaa")</f>
        <v>Fri</v>
      </c>
      <c r="F3" s="29" t="str">
        <f>TEXT(WEEKDAY(DATE(CalendarYear,12,5),1),"aaa")</f>
        <v>Sat</v>
      </c>
      <c r="G3" s="29" t="str">
        <f>TEXT(WEEKDAY(DATE(CalendarYear,12,6),1),"aaa")</f>
        <v>Sun</v>
      </c>
      <c r="H3" s="29" t="str">
        <f>TEXT(WEEKDAY(DATE(CalendarYear,12,7),1),"aaa")</f>
        <v>Mon</v>
      </c>
      <c r="I3" s="29" t="str">
        <f>TEXT(WEEKDAY(DATE(CalendarYear,12,8),1),"aaa")</f>
        <v>Tue</v>
      </c>
      <c r="J3" s="29" t="str">
        <f>TEXT(WEEKDAY(DATE(CalendarYear,12,9),1),"aaa")</f>
        <v>Wed</v>
      </c>
      <c r="K3" s="29" t="str">
        <f>TEXT(WEEKDAY(DATE(CalendarYear,12,10),1),"aaa")</f>
        <v>Thu</v>
      </c>
      <c r="L3" s="29" t="str">
        <f>TEXT(WEEKDAY(DATE(CalendarYear,12,11),1),"aaa")</f>
        <v>Fri</v>
      </c>
      <c r="M3" s="29" t="str">
        <f>TEXT(WEEKDAY(DATE(CalendarYear,12,12),1),"aaa")</f>
        <v>Sat</v>
      </c>
      <c r="N3" s="29" t="str">
        <f>TEXT(WEEKDAY(DATE(CalendarYear,12,13),1),"aaa")</f>
        <v>Sun</v>
      </c>
      <c r="O3" s="29" t="str">
        <f>TEXT(WEEKDAY(DATE(CalendarYear,12,14),1),"aaa")</f>
        <v>Mon</v>
      </c>
      <c r="P3" s="29" t="str">
        <f>TEXT(WEEKDAY(DATE(CalendarYear,12,15),1),"aaa")</f>
        <v>Tue</v>
      </c>
      <c r="Q3" s="29" t="str">
        <f>TEXT(WEEKDAY(DATE(CalendarYear,12,16),1),"aaa")</f>
        <v>Wed</v>
      </c>
      <c r="R3" s="29" t="str">
        <f>TEXT(WEEKDAY(DATE(CalendarYear,12,17),1),"aaa")</f>
        <v>Thu</v>
      </c>
      <c r="S3" s="29" t="str">
        <f>TEXT(WEEKDAY(DATE(CalendarYear,12,18),1),"aaa")</f>
        <v>Fri</v>
      </c>
      <c r="T3" s="29" t="str">
        <f>TEXT(WEEKDAY(DATE(CalendarYear,12,19),1),"aaa")</f>
        <v>Sat</v>
      </c>
      <c r="U3" s="29" t="str">
        <f>TEXT(WEEKDAY(DATE(CalendarYear,12,20),1),"aaa")</f>
        <v>Sun</v>
      </c>
      <c r="V3" s="29" t="str">
        <f>TEXT(WEEKDAY(DATE(CalendarYear,12,21),1),"aaa")</f>
        <v>Mon</v>
      </c>
      <c r="W3" s="29" t="str">
        <f>TEXT(WEEKDAY(DATE(CalendarYear,12,22),1),"aaa")</f>
        <v>Tue</v>
      </c>
      <c r="X3" s="29" t="str">
        <f>TEXT(WEEKDAY(DATE(CalendarYear,12,23),1),"aaa")</f>
        <v>Wed</v>
      </c>
      <c r="Y3" s="29" t="str">
        <f>TEXT(WEEKDAY(DATE(CalendarYear,12,24),1),"aaa")</f>
        <v>Thu</v>
      </c>
      <c r="Z3" s="29" t="str">
        <f>TEXT(WEEKDAY(DATE(CalendarYear,12,25),1),"aaa")</f>
        <v>Fri</v>
      </c>
      <c r="AA3" s="29" t="str">
        <f>TEXT(WEEKDAY(DATE(CalendarYear,12,26),1),"aaa")</f>
        <v>Sat</v>
      </c>
      <c r="AB3" s="29" t="str">
        <f>TEXT(WEEKDAY(DATE(CalendarYear,12,27),1),"aaa")</f>
        <v>Sun</v>
      </c>
      <c r="AC3" s="29" t="str">
        <f>TEXT(WEEKDAY(DATE(CalendarYear,12,28),1),"aaa")</f>
        <v>Mon</v>
      </c>
      <c r="AD3" s="29" t="str">
        <f>TEXT(WEEKDAY(DATE(CalendarYear,12,29),1),"aaa")</f>
        <v>Tue</v>
      </c>
      <c r="AE3" s="29" t="str">
        <f>TEXT(WEEKDAY(DATE(CalendarYear,12,30),1),"aaa")</f>
        <v>Wed</v>
      </c>
      <c r="AF3" s="29" t="str">
        <f>TEXT(WEEKDAY(DATE(CalendarYear,12,31),1),"aaa")</f>
        <v>Thu</v>
      </c>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c r="A10" s="39" t="str">
        <f>MonthName&amp;" Total"</f>
        <v>December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val="0"/>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tabColor theme="2" tint="-0.749992370372631"/>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TEXT(WEEKDAY(DATE(CalendarYear,2,1),1),"aaa")</f>
        <v>Sun</v>
      </c>
      <c r="C3" s="29" t="str">
        <f>TEXT(WEEKDAY(DATE(CalendarYear,2,2),1),"aaa")</f>
        <v>Mon</v>
      </c>
      <c r="D3" s="29" t="str">
        <f>TEXT(WEEKDAY(DATE(CalendarYear,2,3),1),"aaa")</f>
        <v>Tue</v>
      </c>
      <c r="E3" s="29" t="str">
        <f>TEXT(WEEKDAY(DATE(CalendarYear,2,4),1),"aaa")</f>
        <v>Wed</v>
      </c>
      <c r="F3" s="29" t="str">
        <f>TEXT(WEEKDAY(DATE(CalendarYear,2,5),1),"aaa")</f>
        <v>Thu</v>
      </c>
      <c r="G3" s="29" t="str">
        <f>TEXT(WEEKDAY(DATE(CalendarYear,2,6),1),"aaa")</f>
        <v>Fri</v>
      </c>
      <c r="H3" s="29" t="str">
        <f>TEXT(WEEKDAY(DATE(CalendarYear,2,7),1),"aaa")</f>
        <v>Sat</v>
      </c>
      <c r="I3" s="29" t="str">
        <f>TEXT(WEEKDAY(DATE(CalendarYear,2,8),1),"aaa")</f>
        <v>Sun</v>
      </c>
      <c r="J3" s="29" t="str">
        <f>TEXT(WEEKDAY(DATE(CalendarYear,2,9),1),"aaa")</f>
        <v>Mon</v>
      </c>
      <c r="K3" s="29" t="str">
        <f>TEXT(WEEKDAY(DATE(CalendarYear,2,10),1),"aaa")</f>
        <v>Tue</v>
      </c>
      <c r="L3" s="29" t="str">
        <f>TEXT(WEEKDAY(DATE(CalendarYear,2,11),1),"aaa")</f>
        <v>Wed</v>
      </c>
      <c r="M3" s="29" t="str">
        <f>TEXT(WEEKDAY(DATE(CalendarYear,2,12),1),"aaa")</f>
        <v>Thu</v>
      </c>
      <c r="N3" s="29" t="str">
        <f>TEXT(WEEKDAY(DATE(CalendarYear,2,13),1),"aaa")</f>
        <v>Fri</v>
      </c>
      <c r="O3" s="29" t="str">
        <f>TEXT(WEEKDAY(DATE(CalendarYear,2,14),1),"aaa")</f>
        <v>Sat</v>
      </c>
      <c r="P3" s="29" t="str">
        <f>TEXT(WEEKDAY(DATE(CalendarYear,2,15),1),"aaa")</f>
        <v>Sun</v>
      </c>
      <c r="Q3" s="29" t="str">
        <f>TEXT(WEEKDAY(DATE(CalendarYear,2,16),1),"aaa")</f>
        <v>Mon</v>
      </c>
      <c r="R3" s="29" t="str">
        <f>TEXT(WEEKDAY(DATE(CalendarYear,2,17),1),"aaa")</f>
        <v>Tue</v>
      </c>
      <c r="S3" s="29" t="str">
        <f>TEXT(WEEKDAY(DATE(CalendarYear,2,18),1),"aaa")</f>
        <v>Wed</v>
      </c>
      <c r="T3" s="29" t="str">
        <f>TEXT(WEEKDAY(DATE(CalendarYear,2,19),1),"aaa")</f>
        <v>Thu</v>
      </c>
      <c r="U3" s="29" t="str">
        <f>TEXT(WEEKDAY(DATE(CalendarYear,2,20),1),"aaa")</f>
        <v>Fri</v>
      </c>
      <c r="V3" s="29" t="str">
        <f>TEXT(WEEKDAY(DATE(CalendarYear,2,21),1),"aaa")</f>
        <v>Sat</v>
      </c>
      <c r="W3" s="29" t="str">
        <f>TEXT(WEEKDAY(DATE(CalendarYear,2,22),1),"aaa")</f>
        <v>Sun</v>
      </c>
      <c r="X3" s="29" t="str">
        <f>TEXT(WEEKDAY(DATE(CalendarYear,2,23),1),"aaa")</f>
        <v>Mon</v>
      </c>
      <c r="Y3" s="29" t="str">
        <f>TEXT(WEEKDAY(DATE(CalendarYear,2,24),1),"aaa")</f>
        <v>Tue</v>
      </c>
      <c r="Z3" s="29" t="str">
        <f>TEXT(WEEKDAY(DATE(CalendarYear,2,25),1),"aaa")</f>
        <v>Wed</v>
      </c>
      <c r="AA3" s="29" t="str">
        <f>TEXT(WEEKDAY(DATE(CalendarYear,2,26),1),"aaa")</f>
        <v>Thu</v>
      </c>
      <c r="AB3" s="29" t="str">
        <f>TEXT(WEEKDAY(DATE(CalendarYear,2,27),1),"aaa")</f>
        <v>Fri</v>
      </c>
      <c r="AC3" s="29" t="str">
        <f>TEXT(WEEKDAY(DATE(CalendarYear,2,28),1),"aaa")</f>
        <v>Sat</v>
      </c>
      <c r="AD3" s="29" t="str">
        <f>TEXT(WEEKDAY(DATE(CalendarYear,2,29),1),"aaa")</f>
        <v>Sun</v>
      </c>
      <c r="AE3" s="29"/>
      <c r="AF3" s="30"/>
      <c r="AG3" s="50"/>
    </row>
    <row r="4" spans="1:34" s="13" customFormat="1">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c r="A10" s="39" t="str">
        <f>MonthName&amp;" Total"</f>
        <v>February Total</v>
      </c>
      <c r="B10" s="11">
        <f>SUBTOTAL(103,[1])</f>
        <v>0</v>
      </c>
      <c r="C10" s="11">
        <f>SUBTOTAL(103,[2])</f>
        <v>0</v>
      </c>
      <c r="D10" s="11">
        <f>SUBTOTAL(103,[3])</f>
        <v>2</v>
      </c>
      <c r="E10" s="11">
        <f>SUBTOTAL(103,[4])</f>
        <v>1</v>
      </c>
      <c r="F10" s="11">
        <f>SUBTOTAL(103,[5])</f>
        <v>2</v>
      </c>
      <c r="G10" s="11">
        <f>SUBTOTAL(103,[6])</f>
        <v>2</v>
      </c>
      <c r="H10" s="11">
        <f>SUBTOTAL(103,[7])</f>
        <v>0</v>
      </c>
      <c r="I10" s="11">
        <f>SUBTOTAL(103,[8])</f>
        <v>1</v>
      </c>
      <c r="J10" s="11">
        <f>SUBTOTAL(103,[9])</f>
        <v>1</v>
      </c>
      <c r="K10" s="11">
        <f>SUBTOTAL(103,[10])</f>
        <v>1</v>
      </c>
      <c r="L10" s="11">
        <f>SUBTOTAL(103,[11])</f>
        <v>2</v>
      </c>
      <c r="M10" s="11">
        <f>SUBTOTAL(103,[12])</f>
        <v>0</v>
      </c>
      <c r="N10" s="11">
        <f>SUBTOTAL(103,[13])</f>
        <v>1</v>
      </c>
      <c r="O10" s="11">
        <f>SUBTOTAL(103,[14])</f>
        <v>1</v>
      </c>
      <c r="P10" s="11">
        <f>SUBTOTAL(103,[15])</f>
        <v>0</v>
      </c>
      <c r="Q10" s="11">
        <f>SUBTOTAL(103,[16])</f>
        <v>0</v>
      </c>
      <c r="R10" s="11">
        <f>SUBTOTAL(103,[17])</f>
        <v>0</v>
      </c>
      <c r="S10" s="11">
        <f>SUBTOTAL(103,[18])</f>
        <v>1</v>
      </c>
      <c r="T10" s="11">
        <f>SUBTOTAL(103,[19])</f>
        <v>0</v>
      </c>
      <c r="U10" s="11">
        <f>SUBTOTAL(103,[20])</f>
        <v>1</v>
      </c>
      <c r="V10" s="11">
        <f>SUBTOTAL(103,[21])</f>
        <v>0</v>
      </c>
      <c r="W10" s="11">
        <f>SUBTOTAL(103,[22])</f>
        <v>0</v>
      </c>
      <c r="X10" s="11">
        <f>SUBTOTAL(103,[23])</f>
        <v>0</v>
      </c>
      <c r="Y10" s="11">
        <f>SUBTOTAL(103,[24])</f>
        <v>1</v>
      </c>
      <c r="Z10" s="11">
        <f>SUBTOTAL(103,[25])</f>
        <v>1</v>
      </c>
      <c r="AA10" s="11">
        <f>SUBTOTAL(103,[26])</f>
        <v>1</v>
      </c>
      <c r="AB10" s="11">
        <f>SUBTOTAL(103,[27])</f>
        <v>1</v>
      </c>
      <c r="AC10" s="11">
        <f>SUBTOTAL(103,[28])</f>
        <v>1</v>
      </c>
      <c r="AD10" s="11">
        <f>SUBTOTAL(103,[29])</f>
        <v>0</v>
      </c>
      <c r="AE10" s="11"/>
      <c r="AF10" s="11"/>
      <c r="AG10" s="11">
        <f>SUBTOTAL(109,[Total Days])</f>
        <v>21</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val="0"/>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tabColor theme="2" tint="-0.499984740745262"/>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TEXT(WEEKDAY(DATE(CalendarYear,3,1),1),"aaa")</f>
        <v>Sun</v>
      </c>
      <c r="C3" s="29" t="str">
        <f>TEXT(WEEKDAY(DATE(CalendarYear,3,2),1),"aaa")</f>
        <v>Mon</v>
      </c>
      <c r="D3" s="29" t="str">
        <f>TEXT(WEEKDAY(DATE(CalendarYear,3,3),1),"aaa")</f>
        <v>Tue</v>
      </c>
      <c r="E3" s="29" t="str">
        <f>TEXT(WEEKDAY(DATE(CalendarYear,3,4),1),"aaa")</f>
        <v>Wed</v>
      </c>
      <c r="F3" s="29" t="str">
        <f>TEXT(WEEKDAY(DATE(CalendarYear,3,5),1),"aaa")</f>
        <v>Thu</v>
      </c>
      <c r="G3" s="29" t="str">
        <f>TEXT(WEEKDAY(DATE(CalendarYear,3,6),1),"aaa")</f>
        <v>Fri</v>
      </c>
      <c r="H3" s="29" t="str">
        <f>TEXT(WEEKDAY(DATE(CalendarYear,3,7),1),"aaa")</f>
        <v>Sat</v>
      </c>
      <c r="I3" s="29" t="str">
        <f>TEXT(WEEKDAY(DATE(CalendarYear,3,8),1),"aaa")</f>
        <v>Sun</v>
      </c>
      <c r="J3" s="29" t="str">
        <f>TEXT(WEEKDAY(DATE(CalendarYear,3,9),1),"aaa")</f>
        <v>Mon</v>
      </c>
      <c r="K3" s="29" t="str">
        <f>TEXT(WEEKDAY(DATE(CalendarYear,3,10),1),"aaa")</f>
        <v>Tue</v>
      </c>
      <c r="L3" s="29" t="str">
        <f>TEXT(WEEKDAY(DATE(CalendarYear,3,11),1),"aaa")</f>
        <v>Wed</v>
      </c>
      <c r="M3" s="29" t="str">
        <f>TEXT(WEEKDAY(DATE(CalendarYear,3,12),1),"aaa")</f>
        <v>Thu</v>
      </c>
      <c r="N3" s="29" t="str">
        <f>TEXT(WEEKDAY(DATE(CalendarYear,3,13),1),"aaa")</f>
        <v>Fri</v>
      </c>
      <c r="O3" s="29" t="str">
        <f>TEXT(WEEKDAY(DATE(CalendarYear,3,14),1),"aaa")</f>
        <v>Sat</v>
      </c>
      <c r="P3" s="29" t="str">
        <f>TEXT(WEEKDAY(DATE(CalendarYear,3,15),1),"aaa")</f>
        <v>Sun</v>
      </c>
      <c r="Q3" s="29" t="str">
        <f>TEXT(WEEKDAY(DATE(CalendarYear,3,16),1),"aaa")</f>
        <v>Mon</v>
      </c>
      <c r="R3" s="29" t="str">
        <f>TEXT(WEEKDAY(DATE(CalendarYear,3,17),1),"aaa")</f>
        <v>Tue</v>
      </c>
      <c r="S3" s="29" t="str">
        <f>TEXT(WEEKDAY(DATE(CalendarYear,3,18),1),"aaa")</f>
        <v>Wed</v>
      </c>
      <c r="T3" s="29" t="str">
        <f>TEXT(WEEKDAY(DATE(CalendarYear,3,19),1),"aaa")</f>
        <v>Thu</v>
      </c>
      <c r="U3" s="29" t="str">
        <f>TEXT(WEEKDAY(DATE(CalendarYear,3,20),1),"aaa")</f>
        <v>Fri</v>
      </c>
      <c r="V3" s="29" t="str">
        <f>TEXT(WEEKDAY(DATE(CalendarYear,3,21),1),"aaa")</f>
        <v>Sat</v>
      </c>
      <c r="W3" s="29" t="str">
        <f>TEXT(WEEKDAY(DATE(CalendarYear,3,22),1),"aaa")</f>
        <v>Sun</v>
      </c>
      <c r="X3" s="29" t="str">
        <f>TEXT(WEEKDAY(DATE(CalendarYear,3,23),1),"aaa")</f>
        <v>Mon</v>
      </c>
      <c r="Y3" s="29" t="str">
        <f>TEXT(WEEKDAY(DATE(CalendarYear,3,24),1),"aaa")</f>
        <v>Tue</v>
      </c>
      <c r="Z3" s="29" t="str">
        <f>TEXT(WEEKDAY(DATE(CalendarYear,3,25),1),"aaa")</f>
        <v>Wed</v>
      </c>
      <c r="AA3" s="29" t="str">
        <f>TEXT(WEEKDAY(DATE(CalendarYear,3,26),1),"aaa")</f>
        <v>Thu</v>
      </c>
      <c r="AB3" s="29" t="str">
        <f>TEXT(WEEKDAY(DATE(CalendarYear,3,27),1),"aaa")</f>
        <v>Fri</v>
      </c>
      <c r="AC3" s="29" t="str">
        <f>TEXT(WEEKDAY(DATE(CalendarYear,3,28),1),"aaa")</f>
        <v>Sat</v>
      </c>
      <c r="AD3" s="29" t="str">
        <f>TEXT(WEEKDAY(DATE(CalendarYear,3,29),1),"aaa")</f>
        <v>Sun</v>
      </c>
      <c r="AE3" s="29" t="str">
        <f>TEXT(WEEKDAY(DATE(CalendarYear,3,30),1),"aaa")</f>
        <v>Mon</v>
      </c>
      <c r="AF3" s="29" t="str">
        <f>TEXT(WEEKDAY(DATE(CalendarYear,3,31),1),"aaa")</f>
        <v>Tue</v>
      </c>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c r="A10" s="39" t="str">
        <f>MonthName&amp;" Total"</f>
        <v>March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val="0"/>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theme="2" tint="-0.249977111117893"/>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TEXT(WEEKDAY(DATE(CalendarYear,4,1),1),"aaa")</f>
        <v>Wed</v>
      </c>
      <c r="C3" s="29" t="str">
        <f>TEXT(WEEKDAY(DATE(CalendarYear,4,2),1),"aaa")</f>
        <v>Thu</v>
      </c>
      <c r="D3" s="29" t="str">
        <f>TEXT(WEEKDAY(DATE(CalendarYear,4,3),1),"aaa")</f>
        <v>Fri</v>
      </c>
      <c r="E3" s="29" t="str">
        <f>TEXT(WEEKDAY(DATE(CalendarYear,4,4),1),"aaa")</f>
        <v>Sat</v>
      </c>
      <c r="F3" s="29" t="str">
        <f>TEXT(WEEKDAY(DATE(CalendarYear,4,5),1),"aaa")</f>
        <v>Sun</v>
      </c>
      <c r="G3" s="29" t="str">
        <f>TEXT(WEEKDAY(DATE(CalendarYear,4,6),1),"aaa")</f>
        <v>Mon</v>
      </c>
      <c r="H3" s="29" t="str">
        <f>TEXT(WEEKDAY(DATE(CalendarYear,4,7),1),"aaa")</f>
        <v>Tue</v>
      </c>
      <c r="I3" s="29" t="str">
        <f>TEXT(WEEKDAY(DATE(CalendarYear,4,8),1),"aaa")</f>
        <v>Wed</v>
      </c>
      <c r="J3" s="29" t="str">
        <f>TEXT(WEEKDAY(DATE(CalendarYear,4,9),1),"aaa")</f>
        <v>Thu</v>
      </c>
      <c r="K3" s="29" t="str">
        <f>TEXT(WEEKDAY(DATE(CalendarYear,4,10),1),"aaa")</f>
        <v>Fri</v>
      </c>
      <c r="L3" s="29" t="str">
        <f>TEXT(WEEKDAY(DATE(CalendarYear,4,11),1),"aaa")</f>
        <v>Sat</v>
      </c>
      <c r="M3" s="29" t="str">
        <f>TEXT(WEEKDAY(DATE(CalendarYear,4,12),1),"aaa")</f>
        <v>Sun</v>
      </c>
      <c r="N3" s="29" t="str">
        <f>TEXT(WEEKDAY(DATE(CalendarYear,4,13),1),"aaa")</f>
        <v>Mon</v>
      </c>
      <c r="O3" s="29" t="str">
        <f>TEXT(WEEKDAY(DATE(CalendarYear,4,14),1),"aaa")</f>
        <v>Tue</v>
      </c>
      <c r="P3" s="29" t="str">
        <f>TEXT(WEEKDAY(DATE(CalendarYear,4,15),1),"aaa")</f>
        <v>Wed</v>
      </c>
      <c r="Q3" s="29" t="str">
        <f>TEXT(WEEKDAY(DATE(CalendarYear,4,16),1),"aaa")</f>
        <v>Thu</v>
      </c>
      <c r="R3" s="29" t="str">
        <f>TEXT(WEEKDAY(DATE(CalendarYear,4,17),1),"aaa")</f>
        <v>Fri</v>
      </c>
      <c r="S3" s="29" t="str">
        <f>TEXT(WEEKDAY(DATE(CalendarYear,4,18),1),"aaa")</f>
        <v>Sat</v>
      </c>
      <c r="T3" s="29" t="str">
        <f>TEXT(WEEKDAY(DATE(CalendarYear,4,19),1),"aaa")</f>
        <v>Sun</v>
      </c>
      <c r="U3" s="29" t="str">
        <f>TEXT(WEEKDAY(DATE(CalendarYear,4,20),1),"aaa")</f>
        <v>Mon</v>
      </c>
      <c r="V3" s="29" t="str">
        <f>TEXT(WEEKDAY(DATE(CalendarYear,4,21),1),"aaa")</f>
        <v>Tue</v>
      </c>
      <c r="W3" s="29" t="str">
        <f>TEXT(WEEKDAY(DATE(CalendarYear,4,22),1),"aaa")</f>
        <v>Wed</v>
      </c>
      <c r="X3" s="29" t="str">
        <f>TEXT(WEEKDAY(DATE(CalendarYear,4,23),1),"aaa")</f>
        <v>Thu</v>
      </c>
      <c r="Y3" s="29" t="str">
        <f>TEXT(WEEKDAY(DATE(CalendarYear,4,24),1),"aaa")</f>
        <v>Fri</v>
      </c>
      <c r="Z3" s="29" t="str">
        <f>TEXT(WEEKDAY(DATE(CalendarYear,4,25),1),"aaa")</f>
        <v>Sat</v>
      </c>
      <c r="AA3" s="29" t="str">
        <f>TEXT(WEEKDAY(DATE(CalendarYear,4,26),1),"aaa")</f>
        <v>Sun</v>
      </c>
      <c r="AB3" s="29" t="str">
        <f>TEXT(WEEKDAY(DATE(CalendarYear,4,27),1),"aaa")</f>
        <v>Mon</v>
      </c>
      <c r="AC3" s="29" t="str">
        <f>TEXT(WEEKDAY(DATE(CalendarYear,4,28),1),"aaa")</f>
        <v>Tue</v>
      </c>
      <c r="AD3" s="29" t="str">
        <f>TEXT(WEEKDAY(DATE(CalendarYear,4,29),1),"aaa")</f>
        <v>Wed</v>
      </c>
      <c r="AE3" s="29" t="str">
        <f>TEXT(WEEKDAY(DATE(CalendarYear,4,30),1),"aaa")</f>
        <v>Thu</v>
      </c>
      <c r="AF3" s="29"/>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c r="A10" s="39" t="str">
        <f>MonthName&amp;" Total"</f>
        <v>April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val="0"/>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sheetPr>
    <tabColor theme="2" tint="-9.9978637043366805E-2"/>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TEXT(WEEKDAY(DATE(CalendarYear,5,1),1),"aaa")</f>
        <v>Fri</v>
      </c>
      <c r="C3" s="29" t="str">
        <f>TEXT(WEEKDAY(DATE(CalendarYear,5,2),1),"aaa")</f>
        <v>Sat</v>
      </c>
      <c r="D3" s="29" t="str">
        <f>TEXT(WEEKDAY(DATE(CalendarYear,5,3),1),"aaa")</f>
        <v>Sun</v>
      </c>
      <c r="E3" s="29" t="str">
        <f>TEXT(WEEKDAY(DATE(CalendarYear,5,4),1),"aaa")</f>
        <v>Mon</v>
      </c>
      <c r="F3" s="29" t="str">
        <f>TEXT(WEEKDAY(DATE(CalendarYear,5,5),1),"aaa")</f>
        <v>Tue</v>
      </c>
      <c r="G3" s="29" t="str">
        <f>TEXT(WEEKDAY(DATE(CalendarYear,5,6),1),"aaa")</f>
        <v>Wed</v>
      </c>
      <c r="H3" s="29" t="str">
        <f>TEXT(WEEKDAY(DATE(CalendarYear,5,7),1),"aaa")</f>
        <v>Thu</v>
      </c>
      <c r="I3" s="29" t="str">
        <f>TEXT(WEEKDAY(DATE(CalendarYear,5,8),1),"aaa")</f>
        <v>Fri</v>
      </c>
      <c r="J3" s="29" t="str">
        <f>TEXT(WEEKDAY(DATE(CalendarYear,5,9),1),"aaa")</f>
        <v>Sat</v>
      </c>
      <c r="K3" s="29" t="str">
        <f>TEXT(WEEKDAY(DATE(CalendarYear,5,10),1),"aaa")</f>
        <v>Sun</v>
      </c>
      <c r="L3" s="29" t="str">
        <f>TEXT(WEEKDAY(DATE(CalendarYear,5,11),1),"aaa")</f>
        <v>Mon</v>
      </c>
      <c r="M3" s="29" t="str">
        <f>TEXT(WEEKDAY(DATE(CalendarYear,5,12),1),"aaa")</f>
        <v>Tue</v>
      </c>
      <c r="N3" s="29" t="str">
        <f>TEXT(WEEKDAY(DATE(CalendarYear,5,13),1),"aaa")</f>
        <v>Wed</v>
      </c>
      <c r="O3" s="29" t="str">
        <f>TEXT(WEEKDAY(DATE(CalendarYear,5,14),1),"aaa")</f>
        <v>Thu</v>
      </c>
      <c r="P3" s="29" t="str">
        <f>TEXT(WEEKDAY(DATE(CalendarYear,5,15),1),"aaa")</f>
        <v>Fri</v>
      </c>
      <c r="Q3" s="29" t="str">
        <f>TEXT(WEEKDAY(DATE(CalendarYear,5,16),1),"aaa")</f>
        <v>Sat</v>
      </c>
      <c r="R3" s="29" t="str">
        <f>TEXT(WEEKDAY(DATE(CalendarYear,5,17),1),"aaa")</f>
        <v>Sun</v>
      </c>
      <c r="S3" s="29" t="str">
        <f>TEXT(WEEKDAY(DATE(CalendarYear,5,18),1),"aaa")</f>
        <v>Mon</v>
      </c>
      <c r="T3" s="29" t="str">
        <f>TEXT(WEEKDAY(DATE(CalendarYear,5,19),1),"aaa")</f>
        <v>Tue</v>
      </c>
      <c r="U3" s="29" t="str">
        <f>TEXT(WEEKDAY(DATE(CalendarYear,5,20),1),"aaa")</f>
        <v>Wed</v>
      </c>
      <c r="V3" s="29" t="str">
        <f>TEXT(WEEKDAY(DATE(CalendarYear,5,21),1),"aaa")</f>
        <v>Thu</v>
      </c>
      <c r="W3" s="29" t="str">
        <f>TEXT(WEEKDAY(DATE(CalendarYear,5,22),1),"aaa")</f>
        <v>Fri</v>
      </c>
      <c r="X3" s="29" t="str">
        <f>TEXT(WEEKDAY(DATE(CalendarYear,5,23),1),"aaa")</f>
        <v>Sat</v>
      </c>
      <c r="Y3" s="29" t="str">
        <f>TEXT(WEEKDAY(DATE(CalendarYear,5,24),1),"aaa")</f>
        <v>Sun</v>
      </c>
      <c r="Z3" s="29" t="str">
        <f>TEXT(WEEKDAY(DATE(CalendarYear,5,25),1),"aaa")</f>
        <v>Mon</v>
      </c>
      <c r="AA3" s="29" t="str">
        <f>TEXT(WEEKDAY(DATE(CalendarYear,5,26),1),"aaa")</f>
        <v>Tue</v>
      </c>
      <c r="AB3" s="29" t="str">
        <f>TEXT(WEEKDAY(DATE(CalendarYear,5,27),1),"aaa")</f>
        <v>Wed</v>
      </c>
      <c r="AC3" s="29" t="str">
        <f>TEXT(WEEKDAY(DATE(CalendarYear,5,28),1),"aaa")</f>
        <v>Thu</v>
      </c>
      <c r="AD3" s="29" t="str">
        <f>TEXT(WEEKDAY(DATE(CalendarYear,5,29),1),"aaa")</f>
        <v>Fri</v>
      </c>
      <c r="AE3" s="29" t="str">
        <f>TEXT(WEEKDAY(DATE(CalendarYear,5,30),1),"aaa")</f>
        <v>Sat</v>
      </c>
      <c r="AF3" s="29" t="str">
        <f>TEXT(WEEKDAY(DATE(CalendarYear,5,31),1),"aaa")</f>
        <v>Sun</v>
      </c>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c r="A10" s="39" t="str">
        <f>MonthName&amp;" Total"</f>
        <v>May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val="0"/>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sheetPr>
    <tabColor theme="2"/>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TEXT(WEEKDAY(DATE(CalendarYear,6,1),1),"aaa")</f>
        <v>Mon</v>
      </c>
      <c r="C3" s="29" t="str">
        <f>TEXT(WEEKDAY(DATE(CalendarYear,6,2),1),"aaa")</f>
        <v>Tue</v>
      </c>
      <c r="D3" s="29" t="str">
        <f>TEXT(WEEKDAY(DATE(CalendarYear,6,3),1),"aaa")</f>
        <v>Wed</v>
      </c>
      <c r="E3" s="29" t="str">
        <f>TEXT(WEEKDAY(DATE(CalendarYear,6,4),1),"aaa")</f>
        <v>Thu</v>
      </c>
      <c r="F3" s="29" t="str">
        <f>TEXT(WEEKDAY(DATE(CalendarYear,6,5),1),"aaa")</f>
        <v>Fri</v>
      </c>
      <c r="G3" s="29" t="str">
        <f>TEXT(WEEKDAY(DATE(CalendarYear,6,6),1),"aaa")</f>
        <v>Sat</v>
      </c>
      <c r="H3" s="29" t="str">
        <f>TEXT(WEEKDAY(DATE(CalendarYear,6,7),1),"aaa")</f>
        <v>Sun</v>
      </c>
      <c r="I3" s="29" t="str">
        <f>TEXT(WEEKDAY(DATE(CalendarYear,6,8),1),"aaa")</f>
        <v>Mon</v>
      </c>
      <c r="J3" s="29" t="str">
        <f>TEXT(WEEKDAY(DATE(CalendarYear,6,9),1),"aaa")</f>
        <v>Tue</v>
      </c>
      <c r="K3" s="29" t="str">
        <f>TEXT(WEEKDAY(DATE(CalendarYear,6,10),1),"aaa")</f>
        <v>Wed</v>
      </c>
      <c r="L3" s="29" t="str">
        <f>TEXT(WEEKDAY(DATE(CalendarYear,6,11),1),"aaa")</f>
        <v>Thu</v>
      </c>
      <c r="M3" s="29" t="str">
        <f>TEXT(WEEKDAY(DATE(CalendarYear,6,12),1),"aaa")</f>
        <v>Fri</v>
      </c>
      <c r="N3" s="29" t="str">
        <f>TEXT(WEEKDAY(DATE(CalendarYear,6,13),1),"aaa")</f>
        <v>Sat</v>
      </c>
      <c r="O3" s="29" t="str">
        <f>TEXT(WEEKDAY(DATE(CalendarYear,6,14),1),"aaa")</f>
        <v>Sun</v>
      </c>
      <c r="P3" s="29" t="str">
        <f>TEXT(WEEKDAY(DATE(CalendarYear,6,15),1),"aaa")</f>
        <v>Mon</v>
      </c>
      <c r="Q3" s="29" t="str">
        <f>TEXT(WEEKDAY(DATE(CalendarYear,6,16),1),"aaa")</f>
        <v>Tue</v>
      </c>
      <c r="R3" s="29" t="str">
        <f>TEXT(WEEKDAY(DATE(CalendarYear,6,17),1),"aaa")</f>
        <v>Wed</v>
      </c>
      <c r="S3" s="29" t="str">
        <f>TEXT(WEEKDAY(DATE(CalendarYear,6,18),1),"aaa")</f>
        <v>Thu</v>
      </c>
      <c r="T3" s="29" t="str">
        <f>TEXT(WEEKDAY(DATE(CalendarYear,6,19),1),"aaa")</f>
        <v>Fri</v>
      </c>
      <c r="U3" s="29" t="str">
        <f>TEXT(WEEKDAY(DATE(CalendarYear,6,20),1),"aaa")</f>
        <v>Sat</v>
      </c>
      <c r="V3" s="29" t="str">
        <f>TEXT(WEEKDAY(DATE(CalendarYear,6,21),1),"aaa")</f>
        <v>Sun</v>
      </c>
      <c r="W3" s="29" t="str">
        <f>TEXT(WEEKDAY(DATE(CalendarYear,6,22),1),"aaa")</f>
        <v>Mon</v>
      </c>
      <c r="X3" s="29" t="str">
        <f>TEXT(WEEKDAY(DATE(CalendarYear,6,23),1),"aaa")</f>
        <v>Tue</v>
      </c>
      <c r="Y3" s="29" t="str">
        <f>TEXT(WEEKDAY(DATE(CalendarYear,6,24),1),"aaa")</f>
        <v>Wed</v>
      </c>
      <c r="Z3" s="29" t="str">
        <f>TEXT(WEEKDAY(DATE(CalendarYear,6,25),1),"aaa")</f>
        <v>Thu</v>
      </c>
      <c r="AA3" s="29" t="str">
        <f>TEXT(WEEKDAY(DATE(CalendarYear,6,26),1),"aaa")</f>
        <v>Fri</v>
      </c>
      <c r="AB3" s="29" t="str">
        <f>TEXT(WEEKDAY(DATE(CalendarYear,6,27),1),"aaa")</f>
        <v>Sat</v>
      </c>
      <c r="AC3" s="29" t="str">
        <f>TEXT(WEEKDAY(DATE(CalendarYear,6,28),1),"aaa")</f>
        <v>Sun</v>
      </c>
      <c r="AD3" s="29" t="str">
        <f>TEXT(WEEKDAY(DATE(CalendarYear,6,29),1),"aaa")</f>
        <v>Mon</v>
      </c>
      <c r="AE3" s="29" t="str">
        <f>TEXT(WEEKDAY(DATE(CalendarYear,6,30),1),"aaa")</f>
        <v>Tue</v>
      </c>
      <c r="AF3" s="29"/>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c r="A10" s="39" t="str">
        <f>MonthName&amp;" Total"</f>
        <v>June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val="0"/>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sheetPr>
    <tabColor theme="2" tint="-0.89999084444715716"/>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TEXT(WEEKDAY(DATE(CalendarYear,7,1),1),"aaa")</f>
        <v>Wed</v>
      </c>
      <c r="C3" s="29" t="str">
        <f>TEXT(WEEKDAY(DATE(CalendarYear,7,2),1),"aaa")</f>
        <v>Thu</v>
      </c>
      <c r="D3" s="29" t="str">
        <f>TEXT(WEEKDAY(DATE(CalendarYear,7,3),1),"aaa")</f>
        <v>Fri</v>
      </c>
      <c r="E3" s="29" t="str">
        <f>TEXT(WEEKDAY(DATE(CalendarYear,7,4),1),"aaa")</f>
        <v>Sat</v>
      </c>
      <c r="F3" s="29" t="str">
        <f>TEXT(WEEKDAY(DATE(CalendarYear,7,5),1),"aaa")</f>
        <v>Sun</v>
      </c>
      <c r="G3" s="29" t="str">
        <f>TEXT(WEEKDAY(DATE(CalendarYear,7,6),1),"aaa")</f>
        <v>Mon</v>
      </c>
      <c r="H3" s="29" t="str">
        <f>TEXT(WEEKDAY(DATE(CalendarYear,7,7),1),"aaa")</f>
        <v>Tue</v>
      </c>
      <c r="I3" s="29" t="str">
        <f>TEXT(WEEKDAY(DATE(CalendarYear,7,8),1),"aaa")</f>
        <v>Wed</v>
      </c>
      <c r="J3" s="29" t="str">
        <f>TEXT(WEEKDAY(DATE(CalendarYear,7,9),1),"aaa")</f>
        <v>Thu</v>
      </c>
      <c r="K3" s="29" t="str">
        <f>TEXT(WEEKDAY(DATE(CalendarYear,7,10),1),"aaa")</f>
        <v>Fri</v>
      </c>
      <c r="L3" s="29" t="str">
        <f>TEXT(WEEKDAY(DATE(CalendarYear,7,11),1),"aaa")</f>
        <v>Sat</v>
      </c>
      <c r="M3" s="29" t="str">
        <f>TEXT(WEEKDAY(DATE(CalendarYear,7,12),1),"aaa")</f>
        <v>Sun</v>
      </c>
      <c r="N3" s="29" t="str">
        <f>TEXT(WEEKDAY(DATE(CalendarYear,7,13),1),"aaa")</f>
        <v>Mon</v>
      </c>
      <c r="O3" s="29" t="str">
        <f>TEXT(WEEKDAY(DATE(CalendarYear,7,14),1),"aaa")</f>
        <v>Tue</v>
      </c>
      <c r="P3" s="29" t="str">
        <f>TEXT(WEEKDAY(DATE(CalendarYear,7,15),1),"aaa")</f>
        <v>Wed</v>
      </c>
      <c r="Q3" s="29" t="str">
        <f>TEXT(WEEKDAY(DATE(CalendarYear,7,16),1),"aaa")</f>
        <v>Thu</v>
      </c>
      <c r="R3" s="29" t="str">
        <f>TEXT(WEEKDAY(DATE(CalendarYear,7,17),1),"aaa")</f>
        <v>Fri</v>
      </c>
      <c r="S3" s="29" t="str">
        <f>TEXT(WEEKDAY(DATE(CalendarYear,7,18),1),"aaa")</f>
        <v>Sat</v>
      </c>
      <c r="T3" s="29" t="str">
        <f>TEXT(WEEKDAY(DATE(CalendarYear,7,19),1),"aaa")</f>
        <v>Sun</v>
      </c>
      <c r="U3" s="29" t="str">
        <f>TEXT(WEEKDAY(DATE(CalendarYear,7,20),1),"aaa")</f>
        <v>Mon</v>
      </c>
      <c r="V3" s="29" t="str">
        <f>TEXT(WEEKDAY(DATE(CalendarYear,7,21),1),"aaa")</f>
        <v>Tue</v>
      </c>
      <c r="W3" s="29" t="str">
        <f>TEXT(WEEKDAY(DATE(CalendarYear,7,22),1),"aaa")</f>
        <v>Wed</v>
      </c>
      <c r="X3" s="29" t="str">
        <f>TEXT(WEEKDAY(DATE(CalendarYear,7,23),1),"aaa")</f>
        <v>Thu</v>
      </c>
      <c r="Y3" s="29" t="str">
        <f>TEXT(WEEKDAY(DATE(CalendarYear,7,24),1),"aaa")</f>
        <v>Fri</v>
      </c>
      <c r="Z3" s="29" t="str">
        <f>TEXT(WEEKDAY(DATE(CalendarYear,7,25),1),"aaa")</f>
        <v>Sat</v>
      </c>
      <c r="AA3" s="29" t="str">
        <f>TEXT(WEEKDAY(DATE(CalendarYear,7,26),1),"aaa")</f>
        <v>Sun</v>
      </c>
      <c r="AB3" s="29" t="str">
        <f>TEXT(WEEKDAY(DATE(CalendarYear,7,27),1),"aaa")</f>
        <v>Mon</v>
      </c>
      <c r="AC3" s="29" t="str">
        <f>TEXT(WEEKDAY(DATE(CalendarYear,7,28),1),"aaa")</f>
        <v>Tue</v>
      </c>
      <c r="AD3" s="29" t="str">
        <f>TEXT(WEEKDAY(DATE(CalendarYear,7,29),1),"aaa")</f>
        <v>Wed</v>
      </c>
      <c r="AE3" s="29" t="str">
        <f>TEXT(WEEKDAY(DATE(CalendarYear,7,30),1),"aaa")</f>
        <v>Thu</v>
      </c>
      <c r="AF3" s="29" t="str">
        <f>TEXT(WEEKDAY(DATE(CalendarYear,7,31),1),"aaa")</f>
        <v>Fri</v>
      </c>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c r="A10" s="39" t="str">
        <f>MonthName&amp;" Total"</f>
        <v>July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val="0"/>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sheetPr>
    <tabColor theme="2" tint="-0.749992370372631"/>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TEXT(WEEKDAY(DATE(CalendarYear,8,1),1),"aaa")</f>
        <v>Sat</v>
      </c>
      <c r="C3" s="29" t="str">
        <f>TEXT(WEEKDAY(DATE(CalendarYear,8,2),1),"aaa")</f>
        <v>Sun</v>
      </c>
      <c r="D3" s="29" t="str">
        <f>TEXT(WEEKDAY(DATE(CalendarYear,8,3),1),"aaa")</f>
        <v>Mon</v>
      </c>
      <c r="E3" s="29" t="str">
        <f>TEXT(WEEKDAY(DATE(CalendarYear,8,4),1),"aaa")</f>
        <v>Tue</v>
      </c>
      <c r="F3" s="29" t="str">
        <f>TEXT(WEEKDAY(DATE(CalendarYear,8,5),1),"aaa")</f>
        <v>Wed</v>
      </c>
      <c r="G3" s="29" t="str">
        <f>TEXT(WEEKDAY(DATE(CalendarYear,8,6),1),"aaa")</f>
        <v>Thu</v>
      </c>
      <c r="H3" s="29" t="str">
        <f>TEXT(WEEKDAY(DATE(CalendarYear,8,7),1),"aaa")</f>
        <v>Fri</v>
      </c>
      <c r="I3" s="29" t="str">
        <f>TEXT(WEEKDAY(DATE(CalendarYear,8,8),1),"aaa")</f>
        <v>Sat</v>
      </c>
      <c r="J3" s="29" t="str">
        <f>TEXT(WEEKDAY(DATE(CalendarYear,8,9),1),"aaa")</f>
        <v>Sun</v>
      </c>
      <c r="K3" s="29" t="str">
        <f>TEXT(WEEKDAY(DATE(CalendarYear,8,10),1),"aaa")</f>
        <v>Mon</v>
      </c>
      <c r="L3" s="29" t="str">
        <f>TEXT(WEEKDAY(DATE(CalendarYear,8,11),1),"aaa")</f>
        <v>Tue</v>
      </c>
      <c r="M3" s="29" t="str">
        <f>TEXT(WEEKDAY(DATE(CalendarYear,8,12),1),"aaa")</f>
        <v>Wed</v>
      </c>
      <c r="N3" s="29" t="str">
        <f>TEXT(WEEKDAY(DATE(CalendarYear,8,13),1),"aaa")</f>
        <v>Thu</v>
      </c>
      <c r="O3" s="29" t="str">
        <f>TEXT(WEEKDAY(DATE(CalendarYear,8,14),1),"aaa")</f>
        <v>Fri</v>
      </c>
      <c r="P3" s="29" t="str">
        <f>TEXT(WEEKDAY(DATE(CalendarYear,8,15),1),"aaa")</f>
        <v>Sat</v>
      </c>
      <c r="Q3" s="29" t="str">
        <f>TEXT(WEEKDAY(DATE(CalendarYear,8,16),1),"aaa")</f>
        <v>Sun</v>
      </c>
      <c r="R3" s="29" t="str">
        <f>TEXT(WEEKDAY(DATE(CalendarYear,8,17),1),"aaa")</f>
        <v>Mon</v>
      </c>
      <c r="S3" s="29" t="str">
        <f>TEXT(WEEKDAY(DATE(CalendarYear,8,18),1),"aaa")</f>
        <v>Tue</v>
      </c>
      <c r="T3" s="29" t="str">
        <f>TEXT(WEEKDAY(DATE(CalendarYear,8,19),1),"aaa")</f>
        <v>Wed</v>
      </c>
      <c r="U3" s="29" t="str">
        <f>TEXT(WEEKDAY(DATE(CalendarYear,8,20),1),"aaa")</f>
        <v>Thu</v>
      </c>
      <c r="V3" s="29" t="str">
        <f>TEXT(WEEKDAY(DATE(CalendarYear,8,21),1),"aaa")</f>
        <v>Fri</v>
      </c>
      <c r="W3" s="29" t="str">
        <f>TEXT(WEEKDAY(DATE(CalendarYear,8,22),1),"aaa")</f>
        <v>Sat</v>
      </c>
      <c r="X3" s="29" t="str">
        <f>TEXT(WEEKDAY(DATE(CalendarYear,8,23),1),"aaa")</f>
        <v>Sun</v>
      </c>
      <c r="Y3" s="29" t="str">
        <f>TEXT(WEEKDAY(DATE(CalendarYear,8,24),1),"aaa")</f>
        <v>Mon</v>
      </c>
      <c r="Z3" s="29" t="str">
        <f>TEXT(WEEKDAY(DATE(CalendarYear,8,25),1),"aaa")</f>
        <v>Tue</v>
      </c>
      <c r="AA3" s="29" t="str">
        <f>TEXT(WEEKDAY(DATE(CalendarYear,8,26),1),"aaa")</f>
        <v>Wed</v>
      </c>
      <c r="AB3" s="29" t="str">
        <f>TEXT(WEEKDAY(DATE(CalendarYear,8,27),1),"aaa")</f>
        <v>Thu</v>
      </c>
      <c r="AC3" s="29" t="str">
        <f>TEXT(WEEKDAY(DATE(CalendarYear,8,28),1),"aaa")</f>
        <v>Fri</v>
      </c>
      <c r="AD3" s="29" t="str">
        <f>TEXT(WEEKDAY(DATE(CalendarYear,8,29),1),"aaa")</f>
        <v>Sat</v>
      </c>
      <c r="AE3" s="29" t="str">
        <f>TEXT(WEEKDAY(DATE(CalendarYear,8,30),1),"aaa")</f>
        <v>Sun</v>
      </c>
      <c r="AF3" s="29" t="str">
        <f>TEXT(WEEKDAY(DATE(CalendarYear,8,31),1),"aaa")</f>
        <v>Mon</v>
      </c>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c r="A10" s="39" t="str">
        <f>MonthName&amp;" Total"</f>
        <v>August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val="0"/>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sheetPr>
    <tabColor theme="2" tint="-0.499984740745262"/>
    <pageSetUpPr fitToPage="1"/>
  </sheetPr>
  <dimension ref="A1:AH12"/>
  <sheetViews>
    <sheetView showGridLines="0" workbookViewId="0"/>
  </sheetViews>
  <sheetFormatPr defaultRowHeight="15" customHeight="1"/>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c r="A3" s="49"/>
      <c r="B3" s="28" t="str">
        <f>TEXT(WEEKDAY(DATE(CalendarYear,9,1),1),"aaa")</f>
        <v>Tue</v>
      </c>
      <c r="C3" s="29" t="str">
        <f>TEXT(WEEKDAY(DATE(CalendarYear,9,2),1),"aaa")</f>
        <v>Wed</v>
      </c>
      <c r="D3" s="29" t="str">
        <f>TEXT(WEEKDAY(DATE(CalendarYear,9,3),1),"aaa")</f>
        <v>Thu</v>
      </c>
      <c r="E3" s="29" t="str">
        <f>TEXT(WEEKDAY(DATE(CalendarYear,9,4),1),"aaa")</f>
        <v>Fri</v>
      </c>
      <c r="F3" s="29" t="str">
        <f>TEXT(WEEKDAY(DATE(CalendarYear,9,5),1),"aaa")</f>
        <v>Sat</v>
      </c>
      <c r="G3" s="29" t="str">
        <f>TEXT(WEEKDAY(DATE(CalendarYear,9,6),1),"aaa")</f>
        <v>Sun</v>
      </c>
      <c r="H3" s="29" t="str">
        <f>TEXT(WEEKDAY(DATE(CalendarYear,9,7),1),"aaa")</f>
        <v>Mon</v>
      </c>
      <c r="I3" s="29" t="str">
        <f>TEXT(WEEKDAY(DATE(CalendarYear,9,8),1),"aaa")</f>
        <v>Tue</v>
      </c>
      <c r="J3" s="29" t="str">
        <f>TEXT(WEEKDAY(DATE(CalendarYear,9,9),1),"aaa")</f>
        <v>Wed</v>
      </c>
      <c r="K3" s="29" t="str">
        <f>TEXT(WEEKDAY(DATE(CalendarYear,9,10),1),"aaa")</f>
        <v>Thu</v>
      </c>
      <c r="L3" s="29" t="str">
        <f>TEXT(WEEKDAY(DATE(CalendarYear,9,11),1),"aaa")</f>
        <v>Fri</v>
      </c>
      <c r="M3" s="29" t="str">
        <f>TEXT(WEEKDAY(DATE(CalendarYear,9,12),1),"aaa")</f>
        <v>Sat</v>
      </c>
      <c r="N3" s="29" t="str">
        <f>TEXT(WEEKDAY(DATE(CalendarYear,9,13),1),"aaa")</f>
        <v>Sun</v>
      </c>
      <c r="O3" s="29" t="str">
        <f>TEXT(WEEKDAY(DATE(CalendarYear,9,14),1),"aaa")</f>
        <v>Mon</v>
      </c>
      <c r="P3" s="29" t="str">
        <f>TEXT(WEEKDAY(DATE(CalendarYear,9,15),1),"aaa")</f>
        <v>Tue</v>
      </c>
      <c r="Q3" s="29" t="str">
        <f>TEXT(WEEKDAY(DATE(CalendarYear,9,16),1),"aaa")</f>
        <v>Wed</v>
      </c>
      <c r="R3" s="29" t="str">
        <f>TEXT(WEEKDAY(DATE(CalendarYear,9,17),1),"aaa")</f>
        <v>Thu</v>
      </c>
      <c r="S3" s="29" t="str">
        <f>TEXT(WEEKDAY(DATE(CalendarYear,9,18),1),"aaa")</f>
        <v>Fri</v>
      </c>
      <c r="T3" s="29" t="str">
        <f>TEXT(WEEKDAY(DATE(CalendarYear,9,19),1),"aaa")</f>
        <v>Sat</v>
      </c>
      <c r="U3" s="29" t="str">
        <f>TEXT(WEEKDAY(DATE(CalendarYear,9,20),1),"aaa")</f>
        <v>Sun</v>
      </c>
      <c r="V3" s="29" t="str">
        <f>TEXT(WEEKDAY(DATE(CalendarYear,9,21),1),"aaa")</f>
        <v>Mon</v>
      </c>
      <c r="W3" s="29" t="str">
        <f>TEXT(WEEKDAY(DATE(CalendarYear,9,22),1),"aaa")</f>
        <v>Tue</v>
      </c>
      <c r="X3" s="29" t="str">
        <f>TEXT(WEEKDAY(DATE(CalendarYear,9,23),1),"aaa")</f>
        <v>Wed</v>
      </c>
      <c r="Y3" s="29" t="str">
        <f>TEXT(WEEKDAY(DATE(CalendarYear,9,24),1),"aaa")</f>
        <v>Thu</v>
      </c>
      <c r="Z3" s="29" t="str">
        <f>TEXT(WEEKDAY(DATE(CalendarYear,9,25),1),"aaa")</f>
        <v>Fri</v>
      </c>
      <c r="AA3" s="29" t="str">
        <f>TEXT(WEEKDAY(DATE(CalendarYear,9,26),1),"aaa")</f>
        <v>Sat</v>
      </c>
      <c r="AB3" s="29" t="str">
        <f>TEXT(WEEKDAY(DATE(CalendarYear,9,27),1),"aaa")</f>
        <v>Sun</v>
      </c>
      <c r="AC3" s="29" t="str">
        <f>TEXT(WEEKDAY(DATE(CalendarYear,9,28),1),"aaa")</f>
        <v>Mon</v>
      </c>
      <c r="AD3" s="29" t="str">
        <f>TEXT(WEEKDAY(DATE(CalendarYear,9,29),1),"aaa")</f>
        <v>Tue</v>
      </c>
      <c r="AE3" s="29" t="str">
        <f>TEXT(WEEKDAY(DATE(CalendarYear,9,30),1),"aaa")</f>
        <v>Wed</v>
      </c>
      <c r="AF3" s="29"/>
      <c r="AG3" s="50"/>
    </row>
    <row r="4" spans="1:34" s="13" customFormat="1">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c r="A10" s="39" t="str">
        <f>MonthName&amp;" Total"</f>
        <v>September Total</v>
      </c>
      <c r="B10" s="11">
        <f>SUBTOTAL(103,[1])</f>
        <v>0</v>
      </c>
      <c r="C10" s="11">
        <f>SUBTOTAL(103,[2])</f>
        <v>0</v>
      </c>
      <c r="D10" s="11">
        <f>SUBTOTAL(103,[3])</f>
        <v>0</v>
      </c>
      <c r="E10" s="11">
        <f>SUBTOTAL(103,[4])</f>
        <v>0</v>
      </c>
      <c r="F10" s="11">
        <f>SUBTOTAL(103,[5])</f>
        <v>0</v>
      </c>
      <c r="G10" s="11">
        <f>SUBTOTAL(103,[6])</f>
        <v>0</v>
      </c>
      <c r="H10" s="11">
        <f>SUBTOTAL(103,[7])</f>
        <v>0</v>
      </c>
      <c r="I10" s="11">
        <f>SUBTOTAL(103,[8])</f>
        <v>0</v>
      </c>
      <c r="J10" s="11">
        <f>SUBTOTAL(103,[9])</f>
        <v>0</v>
      </c>
      <c r="K10" s="11">
        <f>SUBTOTAL(103,[10])</f>
        <v>0</v>
      </c>
      <c r="L10" s="11">
        <f>SUBTOTAL(103,[11])</f>
        <v>0</v>
      </c>
      <c r="M10" s="11">
        <f>SUBTOTAL(103,[12])</f>
        <v>0</v>
      </c>
      <c r="N10" s="11">
        <f>SUBTOTAL(103,[13])</f>
        <v>0</v>
      </c>
      <c r="O10" s="11">
        <f>SUBTOTAL(103,[14])</f>
        <v>0</v>
      </c>
      <c r="P10" s="11">
        <f>SUBTOTAL(103,[15])</f>
        <v>0</v>
      </c>
      <c r="Q10" s="11">
        <f>SUBTOTAL(103,[16])</f>
        <v>0</v>
      </c>
      <c r="R10" s="11">
        <f>SUBTOTAL(103,[17])</f>
        <v>0</v>
      </c>
      <c r="S10" s="11">
        <f>SUBTOTAL(103,[18])</f>
        <v>0</v>
      </c>
      <c r="T10" s="11">
        <f>SUBTOTAL(103,[19])</f>
        <v>0</v>
      </c>
      <c r="U10" s="11">
        <f>SUBTOTAL(103,[20])</f>
        <v>0</v>
      </c>
      <c r="V10" s="11">
        <f>SUBTOTAL(103,[21])</f>
        <v>0</v>
      </c>
      <c r="W10" s="11">
        <f>SUBTOTAL(103,[22])</f>
        <v>0</v>
      </c>
      <c r="X10" s="11">
        <f>SUBTOTAL(103,[23])</f>
        <v>0</v>
      </c>
      <c r="Y10" s="11">
        <f>SUBTOTAL(103,[24])</f>
        <v>0</v>
      </c>
      <c r="Z10" s="11">
        <f>SUBTOTAL(103,[25])</f>
        <v>0</v>
      </c>
      <c r="AA10" s="11">
        <f>SUBTOTAL(103,[26])</f>
        <v>0</v>
      </c>
      <c r="AB10" s="11">
        <f>SUBTOTAL(103,[27])</f>
        <v>0</v>
      </c>
      <c r="AC10" s="11">
        <f>SUBTOTAL(103,[28])</f>
        <v>0</v>
      </c>
      <c r="AD10" s="11">
        <f>SUBTOTAL(103,[29])</f>
        <v>0</v>
      </c>
      <c r="AE10" s="11"/>
      <c r="AF10" s="11"/>
      <c r="AG10" s="11">
        <f>SUBTOTAL(109,[Total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val="0"/>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BlueBerry25</cp:lastModifiedBy>
  <dcterms:created xsi:type="dcterms:W3CDTF">2014-09-05T15:01:32Z</dcterms:created>
  <dcterms:modified xsi:type="dcterms:W3CDTF">2015-10-12T21:43:59Z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