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activeTab="0"/>
  </bookViews>
  <sheets>
    <sheet name="Introduction" sheetId="1" r:id="rId1"/>
    <sheet name="Guests" sheetId="2" r:id="rId2"/>
    <sheet name="Budget Estimator" sheetId="3" r:id="rId3"/>
    <sheet name="Budget" sheetId="4" r:id="rId4"/>
    <sheet name="To-dos" sheetId="5" r:id="rId5"/>
    <sheet name="Venue" sheetId="6" r:id="rId6"/>
    <sheet name="Caterer" sheetId="7" r:id="rId7"/>
    <sheet name="Photographer" sheetId="8" r:id="rId8"/>
    <sheet name="Cake" sheetId="9" r:id="rId9"/>
    <sheet name="Florist" sheetId="10" r:id="rId10"/>
    <sheet name="Entertainment" sheetId="11" r:id="rId11"/>
    <sheet name="Coordination" sheetId="12" r:id="rId12"/>
    <sheet name="Dresses" sheetId="13" r:id="rId13"/>
    <sheet name="Makeup _ Hair" sheetId="14" r:id="rId14"/>
    <sheet name="Invitations_Stationery" sheetId="15" r:id="rId15"/>
    <sheet name="Gifts" sheetId="16" r:id="rId16"/>
    <sheet name="Music" sheetId="17" r:id="rId17"/>
    <sheet name="Music - Do not play" sheetId="18" r:id="rId18"/>
    <sheet name="Seating Chart" sheetId="19" r:id="rId19"/>
    <sheet name="Hotel" sheetId="20" r:id="rId20"/>
    <sheet name="Other" sheetId="21" r:id="rId21"/>
    <sheet name="Wedding Day Schedule" sheetId="22" r:id="rId22"/>
  </sheets>
  <definedNames/>
  <calcPr fullCalcOnLoad="1"/>
</workbook>
</file>

<file path=xl/sharedStrings.xml><?xml version="1.0" encoding="utf-8"?>
<sst xmlns="http://schemas.openxmlformats.org/spreadsheetml/2006/main" count="948" uniqueCount="542">
  <si>
    <t>DJ Inc.</t>
  </si>
  <si>
    <t>6:30-7:15pm</t>
  </si>
  <si>
    <t>Crazy Love</t>
  </si>
  <si>
    <t>Servers</t>
  </si>
  <si>
    <t>Bridesmaids arrive Hair and Makeup</t>
  </si>
  <si>
    <t>2. Record estimated amounts for each item in each category, trying to stay below the Estimated budget</t>
  </si>
  <si>
    <t>Honeymoon clothes</t>
  </si>
  <si>
    <t>Vegetarian</t>
  </si>
  <si>
    <t>Bridesmaids bouquets</t>
  </si>
  <si>
    <t>Liquor</t>
  </si>
  <si>
    <t>Head Table</t>
  </si>
  <si>
    <t>Photographer takes details pictures</t>
  </si>
  <si>
    <t>Fill out budget planning and tracking estimates</t>
  </si>
  <si>
    <t>Number of Guests Hidden</t>
  </si>
  <si>
    <t>Attendant Gifts</t>
  </si>
  <si>
    <t>Clean up</t>
  </si>
  <si>
    <t>3 PM</t>
  </si>
  <si>
    <t>EventCoordinator Name</t>
  </si>
  <si>
    <t>5pm</t>
  </si>
  <si>
    <t>Seating Chart</t>
  </si>
  <si>
    <t>Rings</t>
  </si>
  <si>
    <t>http://www.example.com</t>
  </si>
  <si>
    <t>Ushers</t>
  </si>
  <si>
    <t>Total Reception</t>
  </si>
  <si>
    <t>Total Expense</t>
  </si>
  <si>
    <t>"</t>
  </si>
  <si>
    <t>High School Quartet</t>
  </si>
  <si>
    <t>Caterer Inc.</t>
  </si>
  <si>
    <t>4-5 PM</t>
  </si>
  <si>
    <t>Chairs</t>
  </si>
  <si>
    <t>Children's apparel</t>
  </si>
  <si>
    <t>Pick music</t>
  </si>
  <si>
    <t>Contact Name</t>
  </si>
  <si>
    <t>Parking</t>
  </si>
  <si>
    <t>%</t>
  </si>
  <si>
    <t>*</t>
  </si>
  <si>
    <t>Description of groups to give to photographer.</t>
  </si>
  <si>
    <t>Musician</t>
  </si>
  <si>
    <t>Corsages</t>
  </si>
  <si>
    <t>Number Invited Guests - Rehearsal</t>
  </si>
  <si>
    <t>80's Cover Band</t>
  </si>
  <si>
    <t>Total Apparel</t>
  </si>
  <si>
    <t>Hotel 1</t>
  </si>
  <si>
    <t>2.  The third sheet "Budget Estimator" helps you create a budget.  Use the fourth sheet, "Budget" to plan in more detail</t>
  </si>
  <si>
    <t>Musicians arrive</t>
  </si>
  <si>
    <t>Sound system</t>
  </si>
  <si>
    <t>?</t>
  </si>
  <si>
    <t>Cutting of the cake</t>
  </si>
  <si>
    <t>Reception dinner</t>
  </si>
  <si>
    <t>Bridesmaid dresses</t>
  </si>
  <si>
    <t>To-do list</t>
  </si>
  <si>
    <t>Tally hall</t>
  </si>
  <si>
    <t>Bridal party</t>
  </si>
  <si>
    <t>Groom's tux</t>
  </si>
  <si>
    <t>123 First St., Mountain View, CA 94043</t>
  </si>
  <si>
    <t>Caterer2 Inc.</t>
  </si>
  <si>
    <t>Chair/pew rental</t>
  </si>
  <si>
    <t>Most cakes are calculated on a per slice basis.  There may be additional charges for decoration and transportation.</t>
  </si>
  <si>
    <t>Extended Family Picture</t>
  </si>
  <si>
    <t>4. Transfer the amounts to the Budget worksheet (done automatically)</t>
  </si>
  <si>
    <t>Newspaper announcement</t>
  </si>
  <si>
    <t>Ushers to seat late comers in isle seats rather than center seats to avoid distractions</t>
  </si>
  <si>
    <t>Recessional music begins</t>
  </si>
  <si>
    <t>Mother/son dance</t>
  </si>
  <si>
    <t>Blake Neely</t>
  </si>
  <si>
    <t>Flowers on chairs, cake, and centerpiece</t>
  </si>
  <si>
    <t>First determine whom you wish to invite.  Next, find out if they have dietary restrictions and if they can attend.  After the wedding is over, keep track of all gifts in column N.  Hide the rows once you don't need them anymore.</t>
  </si>
  <si>
    <t>Num Slices Hidden for Calculation</t>
  </si>
  <si>
    <t>Favorite Bakery</t>
  </si>
  <si>
    <t>Bridesmaids gifts - Jewelry</t>
  </si>
  <si>
    <t>Guest book</t>
  </si>
  <si>
    <t>Bridesmaids Bouquets</t>
  </si>
  <si>
    <t>Invitations/Stationery</t>
  </si>
  <si>
    <t>Reply cards</t>
  </si>
  <si>
    <t>Pew/chair decorations</t>
  </si>
  <si>
    <t>Number of Hours</t>
  </si>
  <si>
    <t>Flowers</t>
  </si>
  <si>
    <t>We all have songs we don't like, so make sure you let the DJ know ahead of time by giving him this list.</t>
  </si>
  <si>
    <t>Table decorations</t>
  </si>
  <si>
    <t>Hours</t>
  </si>
  <si>
    <t>Wedding party (girls) get ready</t>
  </si>
  <si>
    <t>Reception</t>
  </si>
  <si>
    <t>Includes fake eyelashes and application.</t>
  </si>
  <si>
    <t>Groomsmens gifts - Dress Shirt</t>
  </si>
  <si>
    <t>4. Cells highlighed in light blue are used to calculate costs for other items. For example, the number of bridesmaids will be used to calculate the total cost of all bridesmaids dresses.</t>
  </si>
  <si>
    <t>Role</t>
  </si>
  <si>
    <t>Map/direction cards</t>
  </si>
  <si>
    <t>Groom + Family</t>
  </si>
  <si>
    <t>Coordination</t>
  </si>
  <si>
    <t>6pm</t>
  </si>
  <si>
    <t>Family member</t>
  </si>
  <si>
    <t>Air fare</t>
  </si>
  <si>
    <t>Europe</t>
  </si>
  <si>
    <t xml:space="preserve">1. Remember that hair and makeup for the bride takes, on average, two hours.  You should also allow an hour or so for each bridesmaid. If you have a large bridal party I suggest hiring multiple hair and makeup artists or heading to a salon to make sure you have a relaxed day and everyone is finished on time. 
2. On all my wedding day schedules I make sure to include quiet time for the bride and groom where I can, as it is such an emotionally charged day.
3. Don’t overdo the wedding activities for the guests.  You want your wedding to feel like an organic celebration not a forced march
</t>
  </si>
  <si>
    <t>Friend1</t>
  </si>
  <si>
    <t>Decorations</t>
  </si>
  <si>
    <t>Share this with your fiance(e) and anyone else that is helping you with wedding planning.</t>
  </si>
  <si>
    <t>Accommodations</t>
  </si>
  <si>
    <t>111-111-1112</t>
  </si>
  <si>
    <t>11 Second St., Mountain View, CA 94043</t>
  </si>
  <si>
    <t>111-111-1111</t>
  </si>
  <si>
    <t>jane@gmail.com</t>
  </si>
  <si>
    <t>List possible makeup artists and hair stylists.  Some professionals can do both.</t>
  </si>
  <si>
    <t>LastName3</t>
  </si>
  <si>
    <t>LastName2</t>
  </si>
  <si>
    <t>LastName1</t>
  </si>
  <si>
    <t xml:space="preserve">Recommended by friend.  Uses MP3s.  Prefers a playlist.  </t>
  </si>
  <si>
    <t>Total:</t>
  </si>
  <si>
    <t>First Dance</t>
  </si>
  <si>
    <t>Save the date cards</t>
  </si>
  <si>
    <t>Maid of Honor</t>
  </si>
  <si>
    <t>Father/daughter dance</t>
  </si>
  <si>
    <t xml:space="preserve">1.  Your first concern should be your guest list, which will narrow the choices for a venue. Once you determine approximately how many people you will invite and expect to attend, you can start looking at venues that can accomodate your expected capacity. Use each tab to enter information so you can easily compare features and prices. </t>
  </si>
  <si>
    <t>Makeup Artist / Hair Stylist</t>
  </si>
  <si>
    <t>Cost for Room</t>
  </si>
  <si>
    <t>Sit Down.  Four appetizers.</t>
  </si>
  <si>
    <t>example</t>
  </si>
  <si>
    <t>Groomsmen tuxes</t>
  </si>
  <si>
    <t>Wedding cake</t>
  </si>
  <si>
    <t>Late</t>
  </si>
  <si>
    <t>Do not play list</t>
  </si>
  <si>
    <t>Bouquet Toss</t>
  </si>
  <si>
    <t>Groom</t>
  </si>
  <si>
    <t>Bridesmaid luncheon invitations</t>
  </si>
  <si>
    <t>Num Slices</t>
  </si>
  <si>
    <t>Dancing</t>
  </si>
  <si>
    <t>Sum</t>
  </si>
  <si>
    <t>Gratuities</t>
  </si>
  <si>
    <t>Brides bouquet</t>
  </si>
  <si>
    <t xml:space="preserve">Photography session #3 </t>
  </si>
  <si>
    <t xml:space="preserve">Processional </t>
  </si>
  <si>
    <t>Guests directed towards seats for reception</t>
  </si>
  <si>
    <t>Default %</t>
  </si>
  <si>
    <t>Dress Cost</t>
  </si>
  <si>
    <t>Officiant will take their place</t>
  </si>
  <si>
    <t>Bride and groom leave for Venue</t>
  </si>
  <si>
    <t>Linens</t>
  </si>
  <si>
    <t>Rehearsal dinner</t>
  </si>
  <si>
    <t>Create a wedding website for guests</t>
  </si>
  <si>
    <t>First Name (s)</t>
  </si>
  <si>
    <t>Guest List</t>
  </si>
  <si>
    <t>My Music List</t>
  </si>
  <si>
    <t>123 Second St., Mountain View, CA 94043</t>
  </si>
  <si>
    <t>List of possible places to find dresses and seamstresses for alterations.</t>
  </si>
  <si>
    <t>Bride &amp; Father process</t>
  </si>
  <si>
    <t>Postage</t>
  </si>
  <si>
    <t>Bridesmaid shoes</t>
  </si>
  <si>
    <t>Guest parking</t>
  </si>
  <si>
    <t>Total Bridal Service</t>
  </si>
  <si>
    <t>Fill out wedding planner spreadsheet</t>
  </si>
  <si>
    <t>http://www.example2.com</t>
  </si>
  <si>
    <t>Includes alterations.</t>
  </si>
  <si>
    <t>Photo albums</t>
  </si>
  <si>
    <t>Thank You</t>
  </si>
  <si>
    <t>Glassware</t>
  </si>
  <si>
    <t>Groomsmen get into tuxedos</t>
  </si>
  <si>
    <t>Total Stationary</t>
  </si>
  <si>
    <t>big bad voodoo daddy</t>
  </si>
  <si>
    <t>slideshow?</t>
  </si>
  <si>
    <t>MC</t>
  </si>
  <si>
    <t>Caterer</t>
  </si>
  <si>
    <t>1. Set an allowable budget amount</t>
  </si>
  <si>
    <t>4. Try to make the Total for each category be equal to or less than the Estimated (budgeted) amount</t>
  </si>
  <si>
    <t>Beverage per Head</t>
  </si>
  <si>
    <t>Total Rehearsal dinner</t>
  </si>
  <si>
    <t>Wedding Coordinator</t>
  </si>
  <si>
    <t>Hosiery</t>
  </si>
  <si>
    <t>To wear for the wedding.</t>
  </si>
  <si>
    <t>Guest book/pen</t>
  </si>
  <si>
    <t>Church Name</t>
  </si>
  <si>
    <t>Total Misc</t>
  </si>
  <si>
    <t xml:space="preserve">Photography session #2 </t>
  </si>
  <si>
    <t xml:space="preserve">Mr. and Mrs. </t>
  </si>
  <si>
    <t>Bride gets Hair and Makeup</t>
  </si>
  <si>
    <t>Childcare</t>
  </si>
  <si>
    <t>FirstName2 LastName2</t>
  </si>
  <si>
    <t>Rehearsal - Attending</t>
  </si>
  <si>
    <t>Sent Invitation</t>
  </si>
  <si>
    <t>Dresses</t>
  </si>
  <si>
    <t>Bridal gloves</t>
  </si>
  <si>
    <t>Baker</t>
  </si>
  <si>
    <t>Stationary</t>
  </si>
  <si>
    <t>Flowers on chairs, cake, and centerpiece.  Orchids and calla lillies.</t>
  </si>
  <si>
    <t>Food</t>
  </si>
  <si>
    <t>Ceremony</t>
  </si>
  <si>
    <t>Table</t>
  </si>
  <si>
    <t>Limousine/Carriage</t>
  </si>
  <si>
    <t>Cocktail hour music</t>
  </si>
  <si>
    <t>Total Ceremony</t>
  </si>
  <si>
    <t>Honeymoon</t>
  </si>
  <si>
    <t>Music begins approx.' 30 min. before ceremony</t>
  </si>
  <si>
    <t>Black Balloon</t>
  </si>
  <si>
    <t>Flowers Inc.</t>
  </si>
  <si>
    <t>Michael Jackson</t>
  </si>
  <si>
    <t>None</t>
  </si>
  <si>
    <t>Bachelor party invitations</t>
  </si>
  <si>
    <t>Fill in guest names into the table below.  The spreadsheet will automatically count the number of people at each table and give you a total.</t>
  </si>
  <si>
    <t>Total Honeymoon</t>
  </si>
  <si>
    <t>Flower girls' flowers</t>
  </si>
  <si>
    <t>Min. Number of Rooms to Guarantee</t>
  </si>
  <si>
    <t>Bridesmaids' luncheon</t>
  </si>
  <si>
    <t>Photography Groups</t>
  </si>
  <si>
    <t>Manicure/pedicure for attendants</t>
  </si>
  <si>
    <t>Groom's cake</t>
  </si>
  <si>
    <t>Something suspenseful!</t>
  </si>
  <si>
    <t>No</t>
  </si>
  <si>
    <t>Wedding bands</t>
  </si>
  <si>
    <t>Guests sign guestbook in reception hallway</t>
  </si>
  <si>
    <t>Address</t>
  </si>
  <si>
    <t>Announcements</t>
  </si>
  <si>
    <t>Wedding Budget Estimator</t>
  </si>
  <si>
    <t>Email Address</t>
  </si>
  <si>
    <t>Bride Hair</t>
  </si>
  <si>
    <t>Hairdresser</t>
  </si>
  <si>
    <t>contact@example.com</t>
  </si>
  <si>
    <t>Arrive at the reception</t>
  </si>
  <si>
    <t>Ring bearer pillow</t>
  </si>
  <si>
    <t>Mothers Flowers</t>
  </si>
  <si>
    <t>In the mood</t>
  </si>
  <si>
    <t>Attendant gifts</t>
  </si>
  <si>
    <t>Estimated Total Cost</t>
  </si>
  <si>
    <t>7:30-8:30 PM</t>
  </si>
  <si>
    <t>3. When you make a purchase, add the amount to the Actual column</t>
  </si>
  <si>
    <t>Coordinators set up guest book, favors, centerpieces</t>
  </si>
  <si>
    <t>Free bridal suite.</t>
  </si>
  <si>
    <t>Everyone!</t>
  </si>
  <si>
    <t>Calligrapher</t>
  </si>
  <si>
    <t>The progress cells are smart and turn green, yellow, and red depending on what you put in.</t>
  </si>
  <si>
    <t>Jewelry</t>
  </si>
  <si>
    <t>Bridal portraits</t>
  </si>
  <si>
    <t>Last Name (s)</t>
  </si>
  <si>
    <t>Transportation</t>
  </si>
  <si>
    <t>111-111-11112</t>
  </si>
  <si>
    <t>Venue</t>
  </si>
  <si>
    <t>12am</t>
  </si>
  <si>
    <t>Consultant/coordinator</t>
  </si>
  <si>
    <t>Table 10</t>
  </si>
  <si>
    <t>Music</t>
  </si>
  <si>
    <t>Num Bridesmaids</t>
  </si>
  <si>
    <t>Table 12</t>
  </si>
  <si>
    <t>Table 11</t>
  </si>
  <si>
    <t>Program</t>
  </si>
  <si>
    <t>Number Invitations</t>
  </si>
  <si>
    <t>Matchbox Twenty</t>
  </si>
  <si>
    <t>Bar tender</t>
  </si>
  <si>
    <t>Juno Soundtrack</t>
  </si>
  <si>
    <t>Event</t>
  </si>
  <si>
    <t>Groomsmen 1</t>
  </si>
  <si>
    <t>Groomsmen 2</t>
  </si>
  <si>
    <t>Other</t>
  </si>
  <si>
    <t>Number Invited Guests - Wedding</t>
  </si>
  <si>
    <t>Throw away bouquet</t>
  </si>
  <si>
    <t>dinner</t>
  </si>
  <si>
    <t>Contact Email</t>
  </si>
  <si>
    <t>Security</t>
  </si>
  <si>
    <t>Month, Day Year</t>
  </si>
  <si>
    <t>Professional Quartet</t>
  </si>
  <si>
    <t>john@gmail.com</t>
  </si>
  <si>
    <t>Bride Makeup</t>
  </si>
  <si>
    <t>Ushers begin seating your guests 30 min. before ceremony</t>
  </si>
  <si>
    <t>Ushers stop seating guests 5 min. before processional begins</t>
  </si>
  <si>
    <t>Rental Car</t>
  </si>
  <si>
    <t>Professional Wedding Photos Inc.</t>
  </si>
  <si>
    <t>Bridesmaids/Groomsmen/Family members arrive on site</t>
  </si>
  <si>
    <t>Yes</t>
  </si>
  <si>
    <t>Thank you notes</t>
  </si>
  <si>
    <t>Description of Gift</t>
  </si>
  <si>
    <t>Num Bridesmaids Hidden</t>
  </si>
  <si>
    <t>Engraving</t>
  </si>
  <si>
    <t>Our To-Do List</t>
  </si>
  <si>
    <t>Done</t>
  </si>
  <si>
    <t>All guests out</t>
  </si>
  <si>
    <t>All-in-One Wedding Planner</t>
  </si>
  <si>
    <t>Just Makeup</t>
  </si>
  <si>
    <t>Bouquet toss</t>
  </si>
  <si>
    <t>Interview photographers</t>
  </si>
  <si>
    <t>The Difference</t>
  </si>
  <si>
    <t>Alterations Inc.</t>
  </si>
  <si>
    <t>Num Boutineers Hidden Column</t>
  </si>
  <si>
    <t>Progress</t>
  </si>
  <si>
    <t>Cost per Head</t>
  </si>
  <si>
    <t xml:space="preserve">Photographer </t>
  </si>
  <si>
    <t>Num Programs Hidden</t>
  </si>
  <si>
    <t>500 prints included.  1 assistant.</t>
  </si>
  <si>
    <t>My Wedding Budget</t>
  </si>
  <si>
    <t>Photography Session #5 Friends</t>
  </si>
  <si>
    <t>Engagement ring</t>
  </si>
  <si>
    <t>Recommended by Friend.  Day of service as well as some planning.</t>
  </si>
  <si>
    <t>Last minute preps</t>
  </si>
  <si>
    <t>Bridesmaid Hair</t>
  </si>
  <si>
    <t>Photography session #1</t>
  </si>
  <si>
    <t>Sent Save the Date</t>
  </si>
  <si>
    <t>Hootie &amp; the Blowfish</t>
  </si>
  <si>
    <t>Favorite Bakery2</t>
  </si>
  <si>
    <t>Gown preservation</t>
  </si>
  <si>
    <t>Wedding planner/organizer</t>
  </si>
  <si>
    <t>Suite Rate</t>
  </si>
  <si>
    <t>Collect addresses for invitations</t>
  </si>
  <si>
    <t>Bride + Groom</t>
  </si>
  <si>
    <t>Bridesmaids</t>
  </si>
  <si>
    <t xml:space="preserve">Actual </t>
  </si>
  <si>
    <t>111 First St., Mountain View, CA 94043</t>
  </si>
  <si>
    <t>Clergy</t>
  </si>
  <si>
    <t>Cards Only</t>
  </si>
  <si>
    <t>Wedding programs</t>
  </si>
  <si>
    <t>2. Adjust the percentages as needed</t>
  </si>
  <si>
    <t>Note: The Default % values are only rough suggestions to get you started</t>
  </si>
  <si>
    <t>Slide show</t>
  </si>
  <si>
    <t>Photo Album Costs</t>
  </si>
  <si>
    <t>Gratuity</t>
  </si>
  <si>
    <t>Truffles</t>
  </si>
  <si>
    <t>3. Make the percentages total to 100%</t>
  </si>
  <si>
    <t>Flowers2 Inc.</t>
  </si>
  <si>
    <t>Bridal first dance</t>
  </si>
  <si>
    <t>Alterations</t>
  </si>
  <si>
    <t>Total Gifts &amp; Favors</t>
  </si>
  <si>
    <t>Wedding party assembles</t>
  </si>
  <si>
    <t>Music should not be too loud</t>
  </si>
  <si>
    <t>Flower girl basket</t>
  </si>
  <si>
    <t>Tables</t>
  </si>
  <si>
    <t>sing sing sing</t>
  </si>
  <si>
    <t>Photography</t>
  </si>
  <si>
    <t>contact@example2.com</t>
  </si>
  <si>
    <t>Groom + School Friends</t>
  </si>
  <si>
    <t>Estimated</t>
  </si>
  <si>
    <t>Allowable Budget</t>
  </si>
  <si>
    <t>Attendants proceed down the aisle</t>
  </si>
  <si>
    <t>Photography Session #4 Extended Family</t>
  </si>
  <si>
    <t>Other decorations</t>
  </si>
  <si>
    <t>Entertainment</t>
  </si>
  <si>
    <t>List of places to get your wedding invitations, response cards, thank you cards, placecards, and programs.</t>
  </si>
  <si>
    <t>Bridesmaid accessories</t>
  </si>
  <si>
    <t>Going-away outfit</t>
  </si>
  <si>
    <t>Not Started</t>
  </si>
  <si>
    <t>List of possible Florists and the breakout costs of major items.</t>
  </si>
  <si>
    <t>All I Want is You</t>
  </si>
  <si>
    <t>Officiant</t>
  </si>
  <si>
    <t>Hem only.</t>
  </si>
  <si>
    <t>Toast Maid of Honor</t>
  </si>
  <si>
    <t>During dinner you could have your DJ or Band play more upbeat music to get everyone in the mood to dance later on.</t>
  </si>
  <si>
    <t>Balloons</t>
  </si>
  <si>
    <t>Banana Man</t>
  </si>
  <si>
    <t>Bride's family friend</t>
  </si>
  <si>
    <t>Van Morrison</t>
  </si>
  <si>
    <t>Family</t>
  </si>
  <si>
    <t>String quartet</t>
  </si>
  <si>
    <t>Reserve group rates and bridal suite if the wedding is not at a hotel.</t>
  </si>
  <si>
    <t>Capacity</t>
  </si>
  <si>
    <t>progress</t>
  </si>
  <si>
    <t>Pick out reception location</t>
  </si>
  <si>
    <t>List of possible DJs, or any live entertainment, and what is included in their costs.</t>
  </si>
  <si>
    <t>Bridesmaid Makeup</t>
  </si>
  <si>
    <t>Address labels</t>
  </si>
  <si>
    <t>Photo Session #3</t>
  </si>
  <si>
    <t>Boutineer</t>
  </si>
  <si>
    <t>Photo Session #4</t>
  </si>
  <si>
    <t>Prelude music begins</t>
  </si>
  <si>
    <t>Photo Session #1</t>
  </si>
  <si>
    <t>Rehearsal dinner invitations</t>
  </si>
  <si>
    <t>Bride + School Friends</t>
  </si>
  <si>
    <t>Photo Session #2</t>
  </si>
  <si>
    <t>Stationary Inc.</t>
  </si>
  <si>
    <t>Reverand LastName</t>
  </si>
  <si>
    <t>Favors</t>
  </si>
  <si>
    <t>Groomsmen drop off misc. stuff on checklist</t>
  </si>
  <si>
    <t>Guests move to cocktail hour</t>
  </si>
  <si>
    <t>Wedding - Attending</t>
  </si>
  <si>
    <t>Thriller</t>
  </si>
  <si>
    <t>Final Countdown</t>
  </si>
  <si>
    <t>Bridesmaid 2</t>
  </si>
  <si>
    <t>Cost per Person</t>
  </si>
  <si>
    <t>Placecard</t>
  </si>
  <si>
    <t>Bridesmaid 1</t>
  </si>
  <si>
    <t xml:space="preserve">Instructions
</t>
  </si>
  <si>
    <t>Entrance</t>
  </si>
  <si>
    <t>Do they have the flower I want?</t>
  </si>
  <si>
    <t>Lingerie</t>
  </si>
  <si>
    <t>Bride + Groom + Bride's Family</t>
  </si>
  <si>
    <t>Notes</t>
  </si>
  <si>
    <t>Bride Bouquet</t>
  </si>
  <si>
    <t>Florist</t>
  </si>
  <si>
    <t>Cake decorations</t>
  </si>
  <si>
    <t>Number Invitations Hidden</t>
  </si>
  <si>
    <t>Bridal slip</t>
  </si>
  <si>
    <t>Napkins</t>
  </si>
  <si>
    <t>Tables/chairs</t>
  </si>
  <si>
    <t>12 PM</t>
  </si>
  <si>
    <t>Pre-Ceremony</t>
  </si>
  <si>
    <t>good song!</t>
  </si>
  <si>
    <t>Phone #</t>
  </si>
  <si>
    <t>Visiting from out of town</t>
  </si>
  <si>
    <t>1. Use the Estimator worksheet to set the estimated budget for each category, listed below the word "Estimated"</t>
  </si>
  <si>
    <t>Artist</t>
  </si>
  <si>
    <t>Wedding Cake</t>
  </si>
  <si>
    <t>Description</t>
  </si>
  <si>
    <t>Bartender</t>
  </si>
  <si>
    <t>Estimate</t>
  </si>
  <si>
    <t>Groom and best man take their place</t>
  </si>
  <si>
    <t>Engagement portraits</t>
  </si>
  <si>
    <t>Dietary Restrictions</t>
  </si>
  <si>
    <t>Bridal Shoes</t>
  </si>
  <si>
    <t>Botanical Garden</t>
  </si>
  <si>
    <t>4 PM</t>
  </si>
  <si>
    <t>Invitations</t>
  </si>
  <si>
    <t>Marriage license</t>
  </si>
  <si>
    <t>Centerpieces</t>
  </si>
  <si>
    <t>Total Photography</t>
  </si>
  <si>
    <t>Bridal Store2</t>
  </si>
  <si>
    <t>Bridal Store1</t>
  </si>
  <si>
    <t>Pirates of the Caribbean</t>
  </si>
  <si>
    <t>Total Rings</t>
  </si>
  <si>
    <t>People</t>
  </si>
  <si>
    <t>Ushers take polaroid picture as guests arrive on the ballastrade</t>
  </si>
  <si>
    <t>Num Boutineers</t>
  </si>
  <si>
    <t>Favors &amp; Gifts</t>
  </si>
  <si>
    <t>Buffet.  Four-course menu.  Five appetizers.</t>
  </si>
  <si>
    <t>Bride's friend</t>
  </si>
  <si>
    <t>Dinner/Dancing/Slideshow</t>
  </si>
  <si>
    <t>12:30-1 PM</t>
  </si>
  <si>
    <t>Gifts and Favors</t>
  </si>
  <si>
    <t>Bridal Headpiece/veil</t>
  </si>
  <si>
    <t>example.com</t>
  </si>
  <si>
    <t>Cost per Slice</t>
  </si>
  <si>
    <t>Bridal Gown</t>
  </si>
  <si>
    <t>Candles</t>
  </si>
  <si>
    <t>List of possible caterers and descriptions of their food style.</t>
  </si>
  <si>
    <t>Garter Toss</t>
  </si>
  <si>
    <t>Goo Goo Dolls</t>
  </si>
  <si>
    <t>Gifts &amp; Favors</t>
  </si>
  <si>
    <t>Altar decorations</t>
  </si>
  <si>
    <t>Num Programs</t>
  </si>
  <si>
    <t>Cake knife</t>
  </si>
  <si>
    <t>Aisle runner</t>
  </si>
  <si>
    <t>Groom's friend</t>
  </si>
  <si>
    <t>Pick out caterer</t>
  </si>
  <si>
    <t>Chicken dance</t>
  </si>
  <si>
    <t>Father-daughter dance, Mother-son dance</t>
  </si>
  <si>
    <t>Groom's family friend</t>
  </si>
  <si>
    <t>Photographer arrives</t>
  </si>
  <si>
    <t>Coordinators arrive</t>
  </si>
  <si>
    <t>Total Cost</t>
  </si>
  <si>
    <t xml:space="preserve">Make-up </t>
  </si>
  <si>
    <t>Pew/chair bows</t>
  </si>
  <si>
    <t>Stayin Alive</t>
  </si>
  <si>
    <t>List possible favors and gifts for bridesmaids, groomsmen, ushers, etc.</t>
  </si>
  <si>
    <t>Table 7</t>
  </si>
  <si>
    <t>Table 6</t>
  </si>
  <si>
    <t>Table 9</t>
  </si>
  <si>
    <t>Table 8</t>
  </si>
  <si>
    <t>Use this spreadsheet to brainstorm ideas for music with your fiance(e). Don't forget to fill out the 'Do Not Play' list (next tab)</t>
  </si>
  <si>
    <t>Company Name</t>
  </si>
  <si>
    <t>Table 3</t>
  </si>
  <si>
    <t>Table 2</t>
  </si>
  <si>
    <t>Table 5</t>
  </si>
  <si>
    <t>Table 4</t>
  </si>
  <si>
    <t>Instructions:</t>
  </si>
  <si>
    <t>Table 1</t>
  </si>
  <si>
    <t>Lovely Restaurant</t>
  </si>
  <si>
    <t>Flower Petal Aisle</t>
  </si>
  <si>
    <t>Instrumental music</t>
  </si>
  <si>
    <t>Processional music begins</t>
  </si>
  <si>
    <t>Apparel</t>
  </si>
  <si>
    <t>Gown</t>
  </si>
  <si>
    <t>Transportation Cost</t>
  </si>
  <si>
    <t>Manicure/pedicure</t>
  </si>
  <si>
    <t>Time</t>
  </si>
  <si>
    <t>Gorgeous views of ocean.</t>
  </si>
  <si>
    <t>Location fee</t>
  </si>
  <si>
    <t>Grand entrance - DJ play list</t>
  </si>
  <si>
    <t>Wedding Day Cost</t>
  </si>
  <si>
    <t>Rice/Rose petals/bubbles</t>
  </si>
  <si>
    <t>Bride Hair Appointment</t>
  </si>
  <si>
    <t>Total Guests:</t>
  </si>
  <si>
    <t>Response Card</t>
  </si>
  <si>
    <t>Gift for fiancee</t>
  </si>
  <si>
    <t>Lunch</t>
  </si>
  <si>
    <t>Hotel</t>
  </si>
  <si>
    <t>Friend</t>
  </si>
  <si>
    <t>Bride + Family</t>
  </si>
  <si>
    <t>Garters</t>
  </si>
  <si>
    <t>Better Together</t>
  </si>
  <si>
    <t>Dishes</t>
  </si>
  <si>
    <t>Ceremony cards</t>
  </si>
  <si>
    <t>Total</t>
  </si>
  <si>
    <t>Bestman</t>
  </si>
  <si>
    <t>Dean Martin</t>
  </si>
  <si>
    <t>List of other roles that can be done by friends or professionals, such as a wedding coordinator, officiant, or MC.</t>
  </si>
  <si>
    <t>Cocktail hour for guests before you arrive</t>
  </si>
  <si>
    <t>Bee Gees</t>
  </si>
  <si>
    <t>Boutonnière</t>
  </si>
  <si>
    <t>Minimum Food and Beverage</t>
  </si>
  <si>
    <t>Bride + Work Friends</t>
  </si>
  <si>
    <t>you and me and the bottle make three</t>
  </si>
  <si>
    <t>Ain't That a Kick in the Head</t>
  </si>
  <si>
    <t>Due Date</t>
  </si>
  <si>
    <t>Groom + Work Friends</t>
  </si>
  <si>
    <t>Hold My Hand</t>
  </si>
  <si>
    <t>10:00-12:00 PM</t>
  </si>
  <si>
    <t>Invitation</t>
  </si>
  <si>
    <t>Number Gifts</t>
  </si>
  <si>
    <t>Bride</t>
  </si>
  <si>
    <t>Change into wedding dress</t>
  </si>
  <si>
    <t>Cost</t>
  </si>
  <si>
    <t>6:30-7:30 PM</t>
  </si>
  <si>
    <t>Department Store 1</t>
  </si>
  <si>
    <t>Today</t>
  </si>
  <si>
    <t>Track Name</t>
  </si>
  <si>
    <t>Unity candle</t>
  </si>
  <si>
    <t>List of possible photographers and the details of the offered package.</t>
  </si>
  <si>
    <t>dancing</t>
  </si>
  <si>
    <t>Altarpiece</t>
  </si>
  <si>
    <t>Reception centerpieces</t>
  </si>
  <si>
    <t>Misc</t>
  </si>
  <si>
    <t>Num Bridesmaids Hidden Column</t>
  </si>
  <si>
    <t>FIrstName LastName</t>
  </si>
  <si>
    <t xml:space="preserve">Arrive at hotel </t>
  </si>
  <si>
    <t>Total Flowers</t>
  </si>
  <si>
    <t>Glenn Miller</t>
  </si>
  <si>
    <t>Toast Best Man</t>
  </si>
  <si>
    <t>Number Guests</t>
  </si>
  <si>
    <t>Engagement Photos Cost</t>
  </si>
  <si>
    <t>FirstName LastName</t>
  </si>
  <si>
    <t>List possible venues.</t>
  </si>
  <si>
    <t>Groomsmen may roll out aisle runner if applicable</t>
  </si>
  <si>
    <t>Hotel for guests</t>
  </si>
  <si>
    <t>Bouquets, Flowers arrive before photos are taken</t>
  </si>
  <si>
    <t>Website</t>
  </si>
  <si>
    <t>Group Room Rate</t>
  </si>
  <si>
    <t>Into the Mystic</t>
  </si>
  <si>
    <t>Children</t>
  </si>
  <si>
    <t>Bride + Groom + Groom's Family</t>
  </si>
  <si>
    <t>Name</t>
  </si>
  <si>
    <t>Thank yous from the couple</t>
  </si>
  <si>
    <t>benny goodman</t>
  </si>
  <si>
    <t>Moondance</t>
  </si>
  <si>
    <t>Jack Johnson</t>
  </si>
  <si>
    <t>3.  Don't forget to check out the last sheet which are focused planning and organizing your big day.</t>
  </si>
  <si>
    <t>5. Cells highlighted in green have formulas and will auto-calculate. Don't edit these cells.</t>
  </si>
  <si>
    <t>This all-in-one wedding planner includes many wedding templates.  Each template is a new sheet.  Keep all your information in one place to view and compare vendors, keep track of your budget and much more.</t>
  </si>
  <si>
    <t>Fill out list of ideas</t>
  </si>
  <si>
    <t>Wedding Day Schedule Tips</t>
  </si>
  <si>
    <t>Congratulations on your wedding! Check out http://www.appilywed.com for more great suggestions!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</si>
</sst>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Red]&quot;$&quot;\(#,##0\);&quot;$&quot;@"/>
  </numFmts>
  <fonts count="86">
    <font>
      <sz val="10"/>
      <name val="Arial"/>
      <family val="2"/>
    </font>
    <font>
      <b/>
      <sz val="24"/>
      <color indexed="14"/>
      <name val="Times New Roman"/>
      <family val="2"/>
    </font>
    <font>
      <b/>
      <sz val="10"/>
      <color indexed="14"/>
      <name val="Times New Roman"/>
      <family val="2"/>
    </font>
    <font>
      <sz val="10"/>
      <name val="Times New Roman"/>
      <family val="2"/>
    </font>
    <font>
      <b/>
      <sz val="10"/>
      <name val="Times New Roman"/>
      <family val="2"/>
    </font>
    <font>
      <b/>
      <sz val="18"/>
      <color indexed="14"/>
      <name val="Times New Roman"/>
      <family val="2"/>
    </font>
    <font>
      <sz val="18"/>
      <color indexed="14"/>
      <name val="Times New Roman"/>
      <family val="2"/>
    </font>
    <font>
      <sz val="9"/>
      <color indexed="14"/>
      <name val="Arial"/>
      <family val="2"/>
    </font>
    <font>
      <b/>
      <sz val="10"/>
      <name val="Arial"/>
      <family val="2"/>
    </font>
    <font>
      <sz val="14"/>
      <color indexed="20"/>
      <name val="Times New Roman"/>
      <family val="2"/>
    </font>
    <font>
      <sz val="9"/>
      <color indexed="20"/>
      <name val="Times New Roman"/>
      <family val="2"/>
    </font>
    <font>
      <sz val="18"/>
      <name val="Times New Roman"/>
      <family val="2"/>
    </font>
    <font>
      <b/>
      <sz val="9"/>
      <name val="Arial"/>
      <family val="2"/>
    </font>
    <font>
      <sz val="10"/>
      <color indexed="14"/>
      <name val="Times New Roman"/>
      <family val="2"/>
    </font>
    <font>
      <sz val="9"/>
      <name val="Arial"/>
      <family val="2"/>
    </font>
    <font>
      <sz val="12"/>
      <name val="Arial"/>
      <family val="2"/>
    </font>
    <font>
      <sz val="11"/>
      <name val="Times New Roman"/>
      <family val="2"/>
    </font>
    <font>
      <b/>
      <sz val="11"/>
      <name val="Times New Roman"/>
      <family val="2"/>
    </font>
    <font>
      <sz val="11"/>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8"/>
      <name val="Calibri"/>
      <family val="2"/>
    </font>
    <font>
      <sz val="11"/>
      <color indexed="36"/>
      <name val="Calibri"/>
      <family val="2"/>
    </font>
    <font>
      <sz val="11"/>
      <color indexed="17"/>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0"/>
      <name val="Calibri"/>
      <family val="2"/>
    </font>
    <font>
      <sz val="11"/>
      <color indexed="53"/>
      <name val="Calibri"/>
      <family val="2"/>
    </font>
    <font>
      <i/>
      <sz val="11"/>
      <color indexed="12"/>
      <name val="Calibri"/>
      <family val="2"/>
    </font>
    <font>
      <b/>
      <sz val="11"/>
      <color indexed="14"/>
      <name val="Calibri"/>
      <family val="2"/>
    </font>
    <font>
      <sz val="11"/>
      <color indexed="20"/>
      <name val="Calibri"/>
      <family val="2"/>
    </font>
    <font>
      <sz val="11"/>
      <color indexed="14"/>
      <name val="Calibri"/>
      <family val="2"/>
    </font>
    <font>
      <b/>
      <sz val="24"/>
      <color indexed="14"/>
      <name val="Calibri"/>
      <family val="2"/>
    </font>
    <font>
      <sz val="10"/>
      <name val="Calibri"/>
      <family val="2"/>
    </font>
    <font>
      <b/>
      <sz val="10"/>
      <name val="Calibri"/>
      <family val="2"/>
    </font>
    <font>
      <b/>
      <sz val="12"/>
      <color indexed="14"/>
      <name val="Calibri"/>
      <family val="2"/>
    </font>
    <font>
      <sz val="12"/>
      <name val="Calibri"/>
      <family val="2"/>
    </font>
    <font>
      <b/>
      <sz val="12"/>
      <name val="Calibri"/>
      <family val="2"/>
    </font>
    <font>
      <sz val="14"/>
      <name val="Calibri"/>
      <family val="2"/>
    </font>
    <font>
      <b/>
      <sz val="18"/>
      <color indexed="14"/>
      <name val="Calibri"/>
      <family val="2"/>
    </font>
    <font>
      <sz val="18"/>
      <color indexed="14"/>
      <name val="Calibri"/>
      <family val="2"/>
    </font>
    <font>
      <sz val="9"/>
      <color indexed="14"/>
      <name val="Calibri"/>
      <family val="2"/>
    </font>
    <font>
      <sz val="10"/>
      <color indexed="14"/>
      <name val="Calibri"/>
      <family val="2"/>
    </font>
    <font>
      <b/>
      <sz val="10"/>
      <color indexed="14"/>
      <name val="Calibri"/>
      <family val="2"/>
    </font>
    <font>
      <u val="single"/>
      <sz val="10"/>
      <color indexed="36"/>
      <name val="Arial"/>
      <family val="2"/>
    </font>
    <font>
      <u val="single"/>
      <sz val="10"/>
      <color indexed="8"/>
      <name val="Arial"/>
      <family val="2"/>
    </font>
    <font>
      <b/>
      <sz val="18"/>
      <name val="Calibri"/>
      <family val="2"/>
    </font>
    <font>
      <sz val="11"/>
      <name val="Calibri"/>
      <family val="2"/>
    </font>
    <font>
      <b/>
      <sz val="11"/>
      <name val="Calibri"/>
      <family val="2"/>
    </font>
    <font>
      <sz val="18"/>
      <name val="Calibri"/>
      <family val="2"/>
    </font>
    <font>
      <b/>
      <sz val="9"/>
      <color indexed="14"/>
      <name val="Calibri"/>
      <family val="2"/>
    </font>
    <font>
      <sz val="9"/>
      <name val="Calibri"/>
      <family val="2"/>
    </font>
    <font>
      <b/>
      <sz val="10"/>
      <color indexed="20"/>
      <name val="Calibri"/>
      <family val="2"/>
    </font>
    <font>
      <sz val="12"/>
      <color indexed="14"/>
      <name val="Calibri"/>
      <family val="2"/>
    </font>
    <font>
      <sz val="10"/>
      <color indexed="45"/>
      <name val="Calibri"/>
      <family val="2"/>
    </font>
    <font>
      <sz val="11"/>
      <color indexed="45"/>
      <name val="Calibri"/>
      <family val="2"/>
    </font>
    <font>
      <sz val="10"/>
      <color indexed="19"/>
      <name val="Calibri"/>
      <family val="2"/>
    </font>
    <font>
      <sz val="18"/>
      <color indexed="45"/>
      <name val="Calibri"/>
      <family val="2"/>
    </font>
    <font>
      <b/>
      <sz val="18"/>
      <color indexed="45"/>
      <name val="Calibri"/>
      <family val="2"/>
    </font>
    <font>
      <b/>
      <sz val="14"/>
      <name val="Calibri"/>
      <family val="2"/>
    </font>
    <font>
      <b/>
      <sz val="14"/>
      <color indexed="14"/>
      <name val="Calibri"/>
      <family val="2"/>
    </font>
    <font>
      <b/>
      <sz val="10"/>
      <color indexed="38"/>
      <name val="Calibri"/>
      <family val="2"/>
    </font>
    <font>
      <b/>
      <sz val="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rgb="FF92D050"/>
        <bgColor indexed="64"/>
      </patternFill>
    </fill>
    <fill>
      <patternFill patternType="solid">
        <fgColor indexed="23"/>
        <bgColor indexed="64"/>
      </patternFill>
    </fill>
    <fill>
      <patternFill patternType="solid">
        <fgColor indexed="19"/>
        <bgColor indexed="64"/>
      </patternFill>
    </fill>
    <fill>
      <patternFill patternType="solid">
        <fgColor indexed="16"/>
        <bgColor indexed="64"/>
      </patternFill>
    </fill>
    <fill>
      <patternFill patternType="solid">
        <fgColor indexed="41"/>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156">
    <xf numFmtId="0" fontId="0" fillId="0" borderId="0" xfId="0" applyAlignment="1">
      <alignment vertical="center"/>
    </xf>
    <xf numFmtId="0" fontId="3" fillId="0" borderId="0" xfId="0" applyNumberFormat="1" applyFont="1" applyFill="1" applyAlignment="1">
      <alignment wrapText="1"/>
    </xf>
    <xf numFmtId="0" fontId="4" fillId="0" borderId="0" xfId="0" applyNumberFormat="1" applyFont="1" applyFill="1" applyAlignment="1">
      <alignment wrapText="1"/>
    </xf>
    <xf numFmtId="0" fontId="0" fillId="0" borderId="0" xfId="0" applyNumberFormat="1" applyFont="1" applyFill="1" applyAlignment="1">
      <alignment wrapText="1"/>
    </xf>
    <xf numFmtId="0" fontId="5" fillId="0" borderId="0" xfId="0" applyNumberFormat="1" applyFont="1" applyFill="1" applyAlignment="1">
      <alignment horizontal="center" vertical="top" wrapText="1"/>
    </xf>
    <xf numFmtId="0" fontId="6" fillId="0" borderId="0" xfId="0" applyNumberFormat="1" applyFont="1" applyFill="1" applyAlignment="1">
      <alignment vertical="top" wrapText="1"/>
    </xf>
    <xf numFmtId="0" fontId="11" fillId="0" borderId="0" xfId="0" applyNumberFormat="1" applyFont="1" applyFill="1" applyAlignment="1">
      <alignment vertical="top" wrapText="1"/>
    </xf>
    <xf numFmtId="0" fontId="2" fillId="0" borderId="0" xfId="0" applyNumberFormat="1" applyFont="1" applyFill="1" applyAlignment="1">
      <alignment wrapText="1"/>
    </xf>
    <xf numFmtId="0" fontId="2" fillId="0" borderId="0" xfId="0" applyNumberFormat="1" applyFont="1" applyFill="1" applyAlignment="1">
      <alignment horizontal="right" wrapText="1"/>
    </xf>
    <xf numFmtId="164" fontId="2" fillId="33" borderId="0" xfId="0" applyNumberFormat="1" applyFont="1" applyFill="1" applyAlignment="1">
      <alignment wrapText="1"/>
    </xf>
    <xf numFmtId="165" fontId="0" fillId="0" borderId="10" xfId="0" applyNumberFormat="1" applyFont="1" applyFill="1" applyBorder="1" applyAlignment="1">
      <alignment wrapText="1"/>
    </xf>
    <xf numFmtId="0" fontId="8" fillId="0" borderId="10" xfId="0" applyNumberFormat="1" applyFont="1" applyFill="1" applyBorder="1" applyAlignment="1">
      <alignment horizontal="center" wrapText="1"/>
    </xf>
    <xf numFmtId="0" fontId="8" fillId="0" borderId="0" xfId="0" applyNumberFormat="1" applyFont="1" applyFill="1" applyAlignment="1">
      <alignment horizontal="center" wrapText="1"/>
    </xf>
    <xf numFmtId="165" fontId="0" fillId="0" borderId="11" xfId="0" applyNumberFormat="1" applyFont="1" applyFill="1" applyBorder="1" applyAlignment="1">
      <alignment wrapText="1"/>
    </xf>
    <xf numFmtId="0" fontId="0" fillId="33" borderId="11" xfId="0" applyNumberFormat="1" applyFont="1" applyFill="1" applyBorder="1" applyAlignment="1">
      <alignment wrapText="1"/>
    </xf>
    <xf numFmtId="0" fontId="0" fillId="0" borderId="11" xfId="0" applyNumberFormat="1" applyFont="1" applyFill="1" applyBorder="1" applyAlignment="1">
      <alignment horizontal="center" wrapText="1"/>
    </xf>
    <xf numFmtId="165" fontId="0" fillId="0" borderId="0" xfId="0" applyNumberFormat="1" applyFont="1" applyFill="1" applyAlignment="1">
      <alignment wrapText="1"/>
    </xf>
    <xf numFmtId="0" fontId="0" fillId="33" borderId="0" xfId="0" applyNumberFormat="1" applyFont="1" applyFill="1" applyAlignment="1">
      <alignment wrapText="1"/>
    </xf>
    <xf numFmtId="0" fontId="0" fillId="0" borderId="0" xfId="0" applyNumberFormat="1" applyFont="1" applyFill="1" applyAlignment="1">
      <alignment horizontal="center" wrapText="1"/>
    </xf>
    <xf numFmtId="0" fontId="0" fillId="33" borderId="10" xfId="0" applyNumberFormat="1" applyFont="1" applyFill="1" applyBorder="1" applyAlignment="1">
      <alignment wrapText="1"/>
    </xf>
    <xf numFmtId="165" fontId="8" fillId="0" borderId="11" xfId="0" applyNumberFormat="1" applyFont="1" applyFill="1" applyBorder="1" applyAlignment="1">
      <alignment horizontal="right" wrapText="1"/>
    </xf>
    <xf numFmtId="0" fontId="13" fillId="0" borderId="0" xfId="0" applyNumberFormat="1" applyFont="1" applyFill="1" applyAlignment="1">
      <alignment wrapText="1"/>
    </xf>
    <xf numFmtId="165" fontId="15" fillId="0" borderId="0" xfId="0" applyNumberFormat="1" applyFont="1" applyFill="1" applyAlignment="1">
      <alignment wrapText="1"/>
    </xf>
    <xf numFmtId="0" fontId="15" fillId="0" borderId="0" xfId="0" applyNumberFormat="1" applyFont="1" applyFill="1" applyAlignment="1">
      <alignment wrapText="1"/>
    </xf>
    <xf numFmtId="0" fontId="11" fillId="0" borderId="0" xfId="0" applyNumberFormat="1" applyFont="1" applyFill="1" applyAlignment="1">
      <alignment wrapText="1"/>
    </xf>
    <xf numFmtId="0" fontId="16" fillId="0" borderId="0" xfId="0" applyNumberFormat="1" applyFont="1" applyFill="1" applyAlignment="1">
      <alignment wrapText="1"/>
    </xf>
    <xf numFmtId="0" fontId="17" fillId="0" borderId="0" xfId="0" applyNumberFormat="1" applyFont="1" applyFill="1" applyAlignment="1">
      <alignment wrapText="1"/>
    </xf>
    <xf numFmtId="0" fontId="18" fillId="0" borderId="0" xfId="0" applyNumberFormat="1" applyFont="1" applyFill="1" applyAlignment="1">
      <alignment wrapText="1"/>
    </xf>
    <xf numFmtId="0" fontId="37" fillId="0" borderId="0" xfId="0" applyNumberFormat="1" applyFont="1" applyFill="1" applyAlignment="1">
      <alignment wrapText="1"/>
    </xf>
    <xf numFmtId="0" fontId="38" fillId="0" borderId="0" xfId="0" applyNumberFormat="1" applyFont="1" applyFill="1" applyAlignment="1">
      <alignment wrapText="1"/>
    </xf>
    <xf numFmtId="0" fontId="40" fillId="0" borderId="0" xfId="0" applyNumberFormat="1" applyFont="1" applyFill="1" applyAlignment="1">
      <alignment wrapText="1"/>
    </xf>
    <xf numFmtId="0" fontId="42" fillId="0" borderId="0" xfId="0" applyNumberFormat="1" applyFont="1" applyFill="1" applyAlignment="1">
      <alignment wrapText="1"/>
    </xf>
    <xf numFmtId="0" fontId="37" fillId="0" borderId="0" xfId="0" applyFont="1" applyAlignment="1">
      <alignment vertical="center"/>
    </xf>
    <xf numFmtId="0" fontId="47" fillId="0" borderId="0" xfId="0" applyNumberFormat="1" applyFont="1" applyFill="1" applyAlignment="1">
      <alignment wrapText="1"/>
    </xf>
    <xf numFmtId="0" fontId="46" fillId="0" borderId="0" xfId="0" applyNumberFormat="1" applyFont="1" applyFill="1" applyAlignment="1">
      <alignment horizontal="center" wrapText="1"/>
    </xf>
    <xf numFmtId="0" fontId="0" fillId="0" borderId="0" xfId="0" applyFill="1" applyAlignment="1">
      <alignment vertical="center"/>
    </xf>
    <xf numFmtId="0" fontId="0" fillId="34" borderId="12" xfId="0" applyNumberFormat="1" applyFont="1" applyFill="1" applyBorder="1" applyAlignment="1">
      <alignment wrapText="1"/>
    </xf>
    <xf numFmtId="164" fontId="0" fillId="34" borderId="11" xfId="0" applyNumberFormat="1" applyFont="1" applyFill="1" applyBorder="1" applyAlignment="1">
      <alignment wrapText="1"/>
    </xf>
    <xf numFmtId="0" fontId="0" fillId="34" borderId="11" xfId="0" applyNumberFormat="1" applyFont="1" applyFill="1" applyBorder="1" applyAlignment="1">
      <alignment wrapText="1"/>
    </xf>
    <xf numFmtId="0" fontId="52" fillId="0" borderId="0" xfId="0" applyNumberFormat="1" applyFont="1" applyFill="1" applyAlignment="1">
      <alignment wrapText="1"/>
    </xf>
    <xf numFmtId="0" fontId="43" fillId="0" borderId="0" xfId="0" applyNumberFormat="1" applyFont="1" applyFill="1" applyAlignment="1">
      <alignment horizontal="center" wrapText="1"/>
    </xf>
    <xf numFmtId="0" fontId="44" fillId="0" borderId="0" xfId="0" applyNumberFormat="1" applyFont="1" applyFill="1" applyAlignment="1">
      <alignment wrapText="1"/>
    </xf>
    <xf numFmtId="0" fontId="53" fillId="0" borderId="0" xfId="0" applyNumberFormat="1" applyFont="1" applyFill="1" applyAlignment="1">
      <alignment wrapText="1"/>
    </xf>
    <xf numFmtId="0" fontId="54" fillId="0" borderId="0" xfId="0" applyNumberFormat="1" applyFont="1" applyFill="1" applyAlignment="1">
      <alignment wrapText="1"/>
    </xf>
    <xf numFmtId="0" fontId="55" fillId="0" borderId="0" xfId="0" applyNumberFormat="1" applyFont="1" applyFill="1" applyAlignment="1">
      <alignment wrapText="1"/>
    </xf>
    <xf numFmtId="165" fontId="37" fillId="0" borderId="0" xfId="0" applyNumberFormat="1" applyFont="1" applyFill="1" applyAlignment="1">
      <alignment wrapText="1"/>
    </xf>
    <xf numFmtId="165" fontId="38" fillId="0" borderId="0" xfId="0" applyNumberFormat="1" applyFont="1" applyFill="1" applyAlignment="1">
      <alignment wrapText="1"/>
    </xf>
    <xf numFmtId="0" fontId="56" fillId="35" borderId="10" xfId="0" applyNumberFormat="1" applyFont="1" applyFill="1" applyBorder="1" applyAlignment="1">
      <alignment wrapText="1"/>
    </xf>
    <xf numFmtId="165" fontId="56" fillId="35" borderId="10" xfId="0" applyNumberFormat="1" applyFont="1" applyFill="1" applyBorder="1" applyAlignment="1">
      <alignment wrapText="1"/>
    </xf>
    <xf numFmtId="0" fontId="46" fillId="0" borderId="11" xfId="0" applyNumberFormat="1" applyFont="1" applyFill="1" applyBorder="1" applyAlignment="1">
      <alignment wrapText="1"/>
    </xf>
    <xf numFmtId="165" fontId="37" fillId="33" borderId="11" xfId="0" applyNumberFormat="1" applyFont="1" applyFill="1" applyBorder="1" applyAlignment="1">
      <alignment wrapText="1"/>
    </xf>
    <xf numFmtId="0" fontId="37" fillId="33" borderId="11" xfId="0" applyNumberFormat="1" applyFont="1" applyFill="1" applyBorder="1" applyAlignment="1">
      <alignment wrapText="1"/>
    </xf>
    <xf numFmtId="0" fontId="37" fillId="0" borderId="11" xfId="0" applyNumberFormat="1" applyFont="1" applyFill="1" applyBorder="1" applyAlignment="1">
      <alignment wrapText="1"/>
    </xf>
    <xf numFmtId="0" fontId="46" fillId="0" borderId="0" xfId="0" applyNumberFormat="1" applyFont="1" applyFill="1" applyAlignment="1">
      <alignment wrapText="1"/>
    </xf>
    <xf numFmtId="165" fontId="37" fillId="33" borderId="0" xfId="0" applyNumberFormat="1" applyFont="1" applyFill="1" applyAlignment="1">
      <alignment wrapText="1"/>
    </xf>
    <xf numFmtId="0" fontId="37" fillId="33" borderId="0" xfId="0" applyNumberFormat="1" applyFont="1" applyFill="1" applyAlignment="1">
      <alignment wrapText="1"/>
    </xf>
    <xf numFmtId="0" fontId="37" fillId="0" borderId="10" xfId="0" applyNumberFormat="1" applyFont="1" applyFill="1" applyBorder="1" applyAlignment="1">
      <alignment wrapText="1"/>
    </xf>
    <xf numFmtId="0" fontId="37" fillId="33" borderId="10" xfId="0" applyNumberFormat="1" applyFont="1" applyFill="1" applyBorder="1" applyAlignment="1">
      <alignment wrapText="1"/>
    </xf>
    <xf numFmtId="0" fontId="38" fillId="36" borderId="11" xfId="0" applyNumberFormat="1" applyFont="1" applyFill="1" applyBorder="1" applyAlignment="1">
      <alignment horizontal="right" wrapText="1"/>
    </xf>
    <xf numFmtId="164" fontId="37" fillId="36" borderId="11" xfId="0" applyNumberFormat="1" applyFont="1" applyFill="1" applyBorder="1" applyAlignment="1">
      <alignment wrapText="1"/>
    </xf>
    <xf numFmtId="165" fontId="38" fillId="33" borderId="0" xfId="0" applyNumberFormat="1" applyFont="1" applyFill="1" applyAlignment="1">
      <alignment wrapText="1"/>
    </xf>
    <xf numFmtId="0" fontId="41" fillId="36" borderId="0" xfId="0" applyNumberFormat="1" applyFont="1" applyFill="1" applyAlignment="1">
      <alignment horizontal="right" wrapText="1"/>
    </xf>
    <xf numFmtId="164" fontId="37" fillId="36" borderId="0" xfId="0" applyNumberFormat="1" applyFont="1" applyFill="1" applyAlignment="1">
      <alignment wrapText="1"/>
    </xf>
    <xf numFmtId="0" fontId="37" fillId="36" borderId="0" xfId="0" applyNumberFormat="1" applyFont="1" applyFill="1" applyAlignment="1">
      <alignment wrapText="1"/>
    </xf>
    <xf numFmtId="0" fontId="37" fillId="0" borderId="0" xfId="0" applyFont="1" applyBorder="1" applyAlignment="1">
      <alignment vertical="center"/>
    </xf>
    <xf numFmtId="0" fontId="51" fillId="0" borderId="0" xfId="0" applyNumberFormat="1" applyFont="1" applyFill="1" applyAlignment="1">
      <alignment wrapText="1"/>
    </xf>
    <xf numFmtId="0" fontId="51" fillId="0" borderId="0" xfId="0" applyFont="1" applyAlignment="1">
      <alignment vertical="center"/>
    </xf>
    <xf numFmtId="0" fontId="58" fillId="0" borderId="0" xfId="0" applyNumberFormat="1" applyFont="1" applyFill="1" applyAlignment="1">
      <alignment wrapText="1"/>
    </xf>
    <xf numFmtId="0" fontId="33" fillId="0" borderId="0" xfId="0" applyNumberFormat="1" applyFont="1" applyFill="1" applyAlignment="1">
      <alignment wrapText="1"/>
    </xf>
    <xf numFmtId="0" fontId="46" fillId="0" borderId="0" xfId="0" applyNumberFormat="1" applyFont="1" applyFill="1" applyAlignment="1">
      <alignment/>
    </xf>
    <xf numFmtId="0" fontId="46" fillId="0" borderId="0" xfId="0" applyNumberFormat="1" applyFont="1" applyFill="1" applyAlignment="1">
      <alignment vertical="top" wrapText="1"/>
    </xf>
    <xf numFmtId="165" fontId="46" fillId="0" borderId="0" xfId="0" applyNumberFormat="1" applyFont="1" applyFill="1" applyAlignment="1">
      <alignment/>
    </xf>
    <xf numFmtId="0" fontId="59" fillId="0" borderId="0" xfId="0" applyNumberFormat="1" applyFont="1" applyFill="1" applyAlignment="1">
      <alignment wrapText="1"/>
    </xf>
    <xf numFmtId="0" fontId="33" fillId="0" borderId="0" xfId="0" applyNumberFormat="1" applyFont="1" applyFill="1" applyAlignment="1">
      <alignment/>
    </xf>
    <xf numFmtId="0" fontId="37" fillId="0" borderId="0" xfId="0" applyNumberFormat="1" applyFont="1" applyFill="1" applyAlignment="1">
      <alignment/>
    </xf>
    <xf numFmtId="0" fontId="46" fillId="36" borderId="0" xfId="0" applyNumberFormat="1" applyFont="1" applyFill="1" applyAlignment="1">
      <alignment/>
    </xf>
    <xf numFmtId="0" fontId="46" fillId="36" borderId="0" xfId="0" applyNumberFormat="1" applyFont="1" applyFill="1" applyAlignment="1">
      <alignment wrapText="1"/>
    </xf>
    <xf numFmtId="0" fontId="46" fillId="36" borderId="0" xfId="0" applyNumberFormat="1" applyFont="1" applyFill="1" applyAlignment="1">
      <alignment vertical="top" wrapText="1"/>
    </xf>
    <xf numFmtId="165" fontId="37" fillId="34" borderId="0" xfId="0" applyNumberFormat="1" applyFont="1" applyFill="1" applyAlignment="1">
      <alignment wrapText="1"/>
    </xf>
    <xf numFmtId="0" fontId="60" fillId="0" borderId="0" xfId="0" applyNumberFormat="1" applyFont="1" applyFill="1" applyAlignment="1">
      <alignment wrapText="1"/>
    </xf>
    <xf numFmtId="165" fontId="46" fillId="0" borderId="0" xfId="0" applyNumberFormat="1" applyFont="1" applyFill="1" applyAlignment="1">
      <alignment vertical="top" wrapText="1"/>
    </xf>
    <xf numFmtId="0" fontId="47" fillId="0" borderId="0" xfId="0" applyNumberFormat="1" applyFont="1" applyFill="1" applyAlignment="1">
      <alignment/>
    </xf>
    <xf numFmtId="0" fontId="37" fillId="34" borderId="0" xfId="0" applyNumberFormat="1" applyFont="1" applyFill="1" applyAlignment="1">
      <alignment wrapText="1"/>
    </xf>
    <xf numFmtId="166" fontId="46" fillId="0" borderId="0" xfId="0" applyNumberFormat="1" applyFont="1" applyFill="1" applyAlignment="1">
      <alignment/>
    </xf>
    <xf numFmtId="0" fontId="35" fillId="0" borderId="0" xfId="0" applyNumberFormat="1" applyFont="1" applyFill="1" applyAlignment="1">
      <alignment wrapText="1"/>
    </xf>
    <xf numFmtId="0" fontId="46" fillId="33" borderId="0" xfId="0" applyNumberFormat="1" applyFont="1" applyFill="1" applyAlignment="1">
      <alignment/>
    </xf>
    <xf numFmtId="165" fontId="46" fillId="34" borderId="0" xfId="0" applyNumberFormat="1" applyFont="1" applyFill="1" applyAlignment="1">
      <alignment/>
    </xf>
    <xf numFmtId="165" fontId="46" fillId="0" borderId="0" xfId="0" applyNumberFormat="1" applyFont="1" applyFill="1" applyAlignment="1">
      <alignment wrapText="1"/>
    </xf>
    <xf numFmtId="0" fontId="37" fillId="37" borderId="0" xfId="0" applyNumberFormat="1" applyFont="1" applyFill="1" applyAlignment="1">
      <alignment wrapText="1"/>
    </xf>
    <xf numFmtId="165" fontId="37" fillId="37" borderId="0" xfId="0" applyNumberFormat="1" applyFont="1" applyFill="1" applyAlignment="1">
      <alignment wrapText="1"/>
    </xf>
    <xf numFmtId="0" fontId="37" fillId="0" borderId="0" xfId="0" applyNumberFormat="1" applyFont="1" applyFill="1" applyAlignment="1">
      <alignment horizontal="center" wrapText="1"/>
    </xf>
    <xf numFmtId="0" fontId="64" fillId="0" borderId="0" xfId="0" applyNumberFormat="1" applyFont="1" applyFill="1" applyAlignment="1">
      <alignment horizontal="center" wrapText="1"/>
    </xf>
    <xf numFmtId="18" fontId="65" fillId="0" borderId="0" xfId="0" applyNumberFormat="1" applyFont="1" applyFill="1" applyAlignment="1">
      <alignment horizontal="right" wrapText="1"/>
    </xf>
    <xf numFmtId="18" fontId="38" fillId="0" borderId="0" xfId="0" applyNumberFormat="1" applyFont="1" applyFill="1" applyAlignment="1">
      <alignment horizontal="right" wrapText="1"/>
    </xf>
    <xf numFmtId="0" fontId="38" fillId="38" borderId="0" xfId="0" applyNumberFormat="1" applyFont="1" applyFill="1" applyAlignment="1">
      <alignment wrapText="1"/>
    </xf>
    <xf numFmtId="18" fontId="33" fillId="39" borderId="0" xfId="0" applyNumberFormat="1" applyFont="1" applyFill="1" applyAlignment="1">
      <alignment horizontal="right" wrapText="1"/>
    </xf>
    <xf numFmtId="0" fontId="33" fillId="39" borderId="0" xfId="0" applyNumberFormat="1" applyFont="1" applyFill="1" applyAlignment="1">
      <alignment wrapText="1"/>
    </xf>
    <xf numFmtId="0" fontId="41" fillId="0" borderId="0" xfId="0" applyNumberFormat="1" applyFont="1" applyFill="1" applyAlignment="1">
      <alignment wrapText="1"/>
    </xf>
    <xf numFmtId="0" fontId="40" fillId="0" borderId="0" xfId="0" applyNumberFormat="1" applyFont="1" applyFill="1" applyAlignment="1">
      <alignment wrapText="1"/>
    </xf>
    <xf numFmtId="0" fontId="40" fillId="33" borderId="0" xfId="0" applyNumberFormat="1" applyFont="1" applyFill="1" applyAlignment="1">
      <alignment wrapText="1"/>
    </xf>
    <xf numFmtId="0" fontId="40" fillId="34" borderId="0" xfId="0" applyNumberFormat="1" applyFont="1" applyFill="1" applyAlignment="1">
      <alignment wrapText="1"/>
    </xf>
    <xf numFmtId="0" fontId="36" fillId="0" borderId="0" xfId="0" applyNumberFormat="1" applyFont="1" applyFill="1" applyAlignment="1">
      <alignment horizontal="center" wrapText="1"/>
    </xf>
    <xf numFmtId="0" fontId="36" fillId="0" borderId="0" xfId="0" applyNumberFormat="1" applyFont="1" applyFill="1" applyAlignment="1">
      <alignment wrapText="1"/>
    </xf>
    <xf numFmtId="0" fontId="39" fillId="0" borderId="0" xfId="0" applyNumberFormat="1" applyFont="1" applyFill="1" applyAlignment="1">
      <alignment horizontal="center" wrapText="1"/>
    </xf>
    <xf numFmtId="0" fontId="43" fillId="0" borderId="0" xfId="0" applyNumberFormat="1" applyFont="1" applyFill="1" applyAlignment="1">
      <alignment horizontal="center" wrapText="1"/>
    </xf>
    <xf numFmtId="0" fontId="44" fillId="0" borderId="0" xfId="0" applyNumberFormat="1" applyFont="1" applyFill="1" applyAlignment="1">
      <alignment wrapText="1"/>
    </xf>
    <xf numFmtId="0" fontId="37" fillId="0" borderId="0" xfId="0" applyFont="1" applyAlignment="1">
      <alignment vertical="center"/>
    </xf>
    <xf numFmtId="0" fontId="45" fillId="0" borderId="0" xfId="0" applyNumberFormat="1" applyFont="1" applyFill="1" applyAlignment="1">
      <alignment horizontal="center" wrapText="1"/>
    </xf>
    <xf numFmtId="0" fontId="45" fillId="0" borderId="0" xfId="0" applyNumberFormat="1" applyFont="1" applyFill="1" applyAlignment="1">
      <alignment wrapText="1"/>
    </xf>
    <xf numFmtId="0" fontId="46" fillId="0" borderId="0" xfId="0" applyNumberFormat="1" applyFont="1" applyFill="1" applyAlignment="1">
      <alignment wrapText="1"/>
    </xf>
    <xf numFmtId="0" fontId="9" fillId="0" borderId="0" xfId="0" applyNumberFormat="1" applyFont="1" applyFill="1" applyAlignment="1">
      <alignment horizontal="center" wrapText="1"/>
    </xf>
    <xf numFmtId="0" fontId="10" fillId="0" borderId="0" xfId="0" applyNumberFormat="1" applyFont="1" applyFill="1" applyAlignment="1">
      <alignment horizontal="center" wrapText="1"/>
    </xf>
    <xf numFmtId="0" fontId="10" fillId="0" borderId="0" xfId="0" applyNumberFormat="1" applyFont="1" applyFill="1" applyAlignment="1">
      <alignment horizontal="left" wrapText="1"/>
    </xf>
    <xf numFmtId="0" fontId="4" fillId="0" borderId="0" xfId="0" applyNumberFormat="1" applyFont="1" applyFill="1" applyAlignment="1">
      <alignment wrapText="1"/>
    </xf>
    <xf numFmtId="0" fontId="8" fillId="0" borderId="0" xfId="0" applyNumberFormat="1" applyFont="1" applyFill="1" applyAlignment="1">
      <alignment wrapText="1"/>
    </xf>
    <xf numFmtId="0" fontId="0" fillId="0" borderId="0" xfId="0" applyNumberFormat="1" applyFont="1" applyFill="1" applyAlignment="1">
      <alignment wrapText="1"/>
    </xf>
    <xf numFmtId="165" fontId="12" fillId="0" borderId="0" xfId="0" applyNumberFormat="1" applyFont="1" applyFill="1" applyAlignment="1">
      <alignment wrapText="1"/>
    </xf>
    <xf numFmtId="0" fontId="12" fillId="0" borderId="0" xfId="0" applyNumberFormat="1" applyFont="1" applyFill="1" applyAlignment="1">
      <alignment wrapText="1"/>
    </xf>
    <xf numFmtId="165" fontId="14" fillId="0" borderId="0" xfId="0" applyNumberFormat="1" applyFont="1" applyFill="1" applyAlignment="1">
      <alignment wrapText="1"/>
    </xf>
    <xf numFmtId="0" fontId="14" fillId="0" borderId="0" xfId="0" applyNumberFormat="1" applyFont="1" applyFill="1" applyAlignment="1">
      <alignment wrapText="1"/>
    </xf>
    <xf numFmtId="0" fontId="7" fillId="0" borderId="0" xfId="0" applyNumberFormat="1" applyFont="1" applyFill="1" applyAlignment="1">
      <alignment wrapText="1"/>
    </xf>
    <xf numFmtId="0" fontId="2" fillId="0" borderId="0" xfId="0" applyNumberFormat="1" applyFont="1" applyFill="1" applyAlignment="1">
      <alignment wrapText="1"/>
    </xf>
    <xf numFmtId="165" fontId="0" fillId="0" borderId="0" xfId="0" applyNumberFormat="1" applyFont="1" applyFill="1" applyAlignment="1">
      <alignment wrapText="1"/>
    </xf>
    <xf numFmtId="0" fontId="5" fillId="0" borderId="0" xfId="0" applyNumberFormat="1" applyFont="1" applyFill="1" applyAlignment="1">
      <alignment horizontal="center" vertical="top" wrapText="1"/>
    </xf>
    <xf numFmtId="0" fontId="6" fillId="0" borderId="0" xfId="0" applyNumberFormat="1" applyFont="1" applyFill="1" applyAlignment="1">
      <alignment vertical="top" wrapText="1"/>
    </xf>
    <xf numFmtId="0" fontId="11" fillId="0" borderId="0" xfId="0" applyNumberFormat="1" applyFont="1" applyFill="1" applyAlignment="1">
      <alignment vertical="top" wrapText="1"/>
    </xf>
    <xf numFmtId="0" fontId="3" fillId="0" borderId="0" xfId="0" applyNumberFormat="1" applyFont="1" applyFill="1" applyAlignment="1">
      <alignment wrapText="1"/>
    </xf>
    <xf numFmtId="0" fontId="53" fillId="0" borderId="0" xfId="0" applyNumberFormat="1" applyFont="1" applyFill="1" applyAlignment="1">
      <alignment wrapText="1"/>
    </xf>
    <xf numFmtId="0" fontId="40" fillId="0" borderId="0" xfId="0" applyNumberFormat="1" applyFont="1" applyFill="1" applyBorder="1" applyAlignment="1">
      <alignment wrapText="1"/>
    </xf>
    <xf numFmtId="0" fontId="57" fillId="0" borderId="0" xfId="0" applyNumberFormat="1" applyFont="1" applyFill="1" applyAlignment="1">
      <alignment wrapText="1"/>
    </xf>
    <xf numFmtId="165" fontId="40" fillId="0" borderId="0" xfId="0" applyNumberFormat="1" applyFont="1" applyFill="1" applyAlignment="1">
      <alignment wrapText="1"/>
    </xf>
    <xf numFmtId="0" fontId="50" fillId="0" borderId="0" xfId="0" applyNumberFormat="1" applyFont="1" applyFill="1" applyAlignment="1">
      <alignment horizontal="center" wrapText="1"/>
    </xf>
    <xf numFmtId="0" fontId="51" fillId="0" borderId="0" xfId="0" applyNumberFormat="1" applyFont="1" applyFill="1" applyAlignment="1">
      <alignment horizontal="center" wrapText="1"/>
    </xf>
    <xf numFmtId="0" fontId="44" fillId="0" borderId="0" xfId="0" applyNumberFormat="1" applyFont="1" applyFill="1" applyAlignment="1">
      <alignment horizontal="center" wrapText="1"/>
    </xf>
    <xf numFmtId="0" fontId="35" fillId="0" borderId="0" xfId="0" applyNumberFormat="1" applyFont="1" applyFill="1" applyAlignment="1">
      <alignment horizontal="center" wrapText="1"/>
    </xf>
    <xf numFmtId="0" fontId="35" fillId="0" borderId="0" xfId="0" applyNumberFormat="1" applyFont="1" applyFill="1" applyAlignment="1">
      <alignment wrapText="1"/>
    </xf>
    <xf numFmtId="0" fontId="46" fillId="0" borderId="0" xfId="0" applyNumberFormat="1" applyFont="1" applyFill="1" applyAlignment="1">
      <alignment/>
    </xf>
    <xf numFmtId="0" fontId="43" fillId="0" borderId="0" xfId="0" applyNumberFormat="1" applyFont="1" applyFill="1" applyAlignment="1">
      <alignment wrapText="1"/>
    </xf>
    <xf numFmtId="0" fontId="61" fillId="0" borderId="0" xfId="0" applyNumberFormat="1" applyFont="1" applyFill="1" applyAlignment="1">
      <alignment wrapText="1"/>
    </xf>
    <xf numFmtId="0" fontId="59" fillId="0" borderId="0" xfId="0" applyNumberFormat="1" applyFont="1" applyFill="1" applyAlignment="1">
      <alignment wrapText="1"/>
    </xf>
    <xf numFmtId="0" fontId="58" fillId="0" borderId="0" xfId="0" applyNumberFormat="1" applyFont="1" applyFill="1" applyAlignment="1">
      <alignment wrapText="1"/>
    </xf>
    <xf numFmtId="0" fontId="62" fillId="0" borderId="0" xfId="0" applyNumberFormat="1" applyFont="1" applyFill="1" applyAlignment="1">
      <alignment wrapText="1"/>
    </xf>
    <xf numFmtId="0" fontId="59" fillId="0" borderId="0" xfId="0" applyNumberFormat="1" applyFont="1" applyFill="1" applyAlignment="1">
      <alignment horizontal="center" wrapText="1"/>
    </xf>
    <xf numFmtId="0" fontId="43" fillId="0" borderId="0" xfId="0" applyNumberFormat="1" applyFont="1" applyFill="1" applyAlignment="1">
      <alignment horizontal="center"/>
    </xf>
    <xf numFmtId="0" fontId="63" fillId="0" borderId="0" xfId="0" applyNumberFormat="1" applyFont="1" applyFill="1" applyAlignment="1">
      <alignment horizontal="center" wrapText="1"/>
    </xf>
    <xf numFmtId="0" fontId="53" fillId="0" borderId="0" xfId="0" applyNumberFormat="1" applyFont="1" applyFill="1" applyAlignment="1">
      <alignment horizontal="center" wrapText="1"/>
    </xf>
    <xf numFmtId="0" fontId="64" fillId="0" borderId="0" xfId="0" applyNumberFormat="1" applyFont="1" applyFill="1" applyAlignment="1">
      <alignment horizontal="center"/>
    </xf>
    <xf numFmtId="0" fontId="47" fillId="0" borderId="0" xfId="0" applyNumberFormat="1" applyFont="1" applyFill="1" applyAlignment="1">
      <alignment horizontal="center"/>
    </xf>
    <xf numFmtId="0" fontId="47" fillId="0" borderId="0" xfId="0" applyNumberFormat="1" applyFont="1" applyFill="1" applyAlignment="1">
      <alignment wrapText="1"/>
    </xf>
    <xf numFmtId="0" fontId="46" fillId="0" borderId="0" xfId="0" applyNumberFormat="1" applyFont="1" applyFill="1" applyAlignment="1">
      <alignment horizontal="center"/>
    </xf>
    <xf numFmtId="0" fontId="42" fillId="0" borderId="0" xfId="0" applyNumberFormat="1" applyFont="1" applyFill="1" applyAlignment="1">
      <alignment horizontal="center" wrapText="1"/>
    </xf>
    <xf numFmtId="0" fontId="55" fillId="0" borderId="0" xfId="0" applyNumberFormat="1" applyFont="1" applyFill="1" applyAlignment="1">
      <alignment horizontal="center" wrapText="1"/>
    </xf>
    <xf numFmtId="0" fontId="66" fillId="0" borderId="0" xfId="0" applyNumberFormat="1" applyFont="1" applyFill="1" applyAlignment="1">
      <alignment horizontal="center" wrapText="1"/>
    </xf>
    <xf numFmtId="0" fontId="37" fillId="0" borderId="0" xfId="0" applyNumberFormat="1" applyFont="1" applyFill="1" applyAlignment="1">
      <alignment horizontal="left" wrapText="1"/>
    </xf>
    <xf numFmtId="0" fontId="38" fillId="0" borderId="0" xfId="0" applyNumberFormat="1" applyFont="1" applyFill="1" applyAlignment="1">
      <alignment horizontal="left" wrapText="1"/>
    </xf>
    <xf numFmtId="0" fontId="37" fillId="34" borderId="11" xfId="0" applyNumberFormat="1"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patternType="solid">
          <bgColor indexed="45"/>
        </patternFill>
      </fill>
    </dxf>
    <dxf>
      <fill>
        <patternFill patternType="solid">
          <bgColor indexed="43"/>
        </patternFill>
      </fill>
    </dxf>
    <dxf>
      <fill>
        <patternFill patternType="solid">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FF"/>
      <rgbColor rgb="00FF99CC"/>
      <rgbColor rgb="00969696"/>
      <rgbColor rgb="0099CCFF"/>
      <rgbColor rgb="00808080"/>
      <rgbColor rgb="00FFCC99"/>
      <rgbColor rgb="00000000"/>
      <rgbColor rgb="00008080"/>
      <rgbColor rgb="00FADCB3"/>
      <rgbColor rgb="00993300"/>
      <rgbColor rgb="00CCFFFF"/>
      <rgbColor rgb="00DDDDDD"/>
      <rgbColor rgb="00FFFFFF"/>
      <rgbColor rgb="00FFFF99"/>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6"/>
  <sheetViews>
    <sheetView tabSelected="1" zoomScalePageLayoutView="0" workbookViewId="0" topLeftCell="A1">
      <selection activeCell="A1" sqref="A1:B1"/>
    </sheetView>
  </sheetViews>
  <sheetFormatPr defaultColWidth="17.140625" defaultRowHeight="12.75" customHeight="1"/>
  <cols>
    <col min="1" max="1" width="50.8515625" style="0" customWidth="1"/>
    <col min="2" max="2" width="63.7109375" style="0" customWidth="1"/>
  </cols>
  <sheetData>
    <row r="1" spans="1:2" ht="31.5">
      <c r="A1" s="101" t="s">
        <v>272</v>
      </c>
      <c r="B1" s="102"/>
    </row>
    <row r="2" spans="1:2" ht="51" customHeight="1">
      <c r="A2" s="103" t="s">
        <v>538</v>
      </c>
      <c r="B2" s="103"/>
    </row>
    <row r="3" spans="1:2" ht="15.75">
      <c r="A3" s="30"/>
      <c r="B3" s="30"/>
    </row>
    <row r="4" spans="1:2" ht="49.5" customHeight="1">
      <c r="A4" s="98" t="s">
        <v>112</v>
      </c>
      <c r="B4" s="98"/>
    </row>
    <row r="5" spans="1:2" ht="15.75">
      <c r="A5" s="98"/>
      <c r="B5" s="98"/>
    </row>
    <row r="6" spans="1:2" ht="24.75" customHeight="1">
      <c r="A6" s="98" t="s">
        <v>43</v>
      </c>
      <c r="B6" s="98"/>
    </row>
    <row r="7" spans="1:2" ht="15.75">
      <c r="A7" s="98"/>
      <c r="B7" s="98"/>
    </row>
    <row r="8" spans="1:2" ht="15.75">
      <c r="A8" s="98" t="s">
        <v>536</v>
      </c>
      <c r="B8" s="98"/>
    </row>
    <row r="9" spans="1:2" ht="15.75">
      <c r="A9" s="98"/>
      <c r="B9" s="98"/>
    </row>
    <row r="10" spans="1:2" ht="34.5" customHeight="1">
      <c r="A10" s="99" t="s">
        <v>84</v>
      </c>
      <c r="B10" s="99"/>
    </row>
    <row r="11" spans="1:2" ht="15.75">
      <c r="A11" s="98"/>
      <c r="B11" s="98"/>
    </row>
    <row r="12" spans="1:2" ht="21" customHeight="1">
      <c r="A12" s="100" t="s">
        <v>537</v>
      </c>
      <c r="B12" s="100"/>
    </row>
    <row r="13" spans="1:2" ht="15.75">
      <c r="A13" s="98"/>
      <c r="B13" s="98"/>
    </row>
    <row r="14" spans="1:2" ht="15.75">
      <c r="A14" s="97" t="s">
        <v>541</v>
      </c>
      <c r="B14" s="97"/>
    </row>
    <row r="15" spans="1:2" ht="12.75">
      <c r="A15" s="28"/>
      <c r="B15" s="29"/>
    </row>
    <row r="16" spans="1:2" ht="12.75">
      <c r="A16" s="2"/>
      <c r="B16" s="2"/>
    </row>
  </sheetData>
  <sheetProtection/>
  <mergeCells count="13">
    <mergeCell ref="A1:B1"/>
    <mergeCell ref="A2:B2"/>
    <mergeCell ref="A4:B4"/>
    <mergeCell ref="A5:B5"/>
    <mergeCell ref="A6:B6"/>
    <mergeCell ref="A7:B7"/>
    <mergeCell ref="A14:B14"/>
    <mergeCell ref="A8:B8"/>
    <mergeCell ref="A9:B9"/>
    <mergeCell ref="A10:B10"/>
    <mergeCell ref="A11:B11"/>
    <mergeCell ref="A12:B12"/>
    <mergeCell ref="A13:B13"/>
  </mergeCells>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R9"/>
  <sheetViews>
    <sheetView zoomScalePageLayoutView="0" workbookViewId="0" topLeftCell="A1">
      <pane ySplit="3" topLeftCell="A4" activePane="bottomLeft" state="frozen"/>
      <selection pane="topLeft" activeCell="A1" sqref="A1"/>
      <selection pane="bottomLeft" activeCell="F15" sqref="F15"/>
    </sheetView>
  </sheetViews>
  <sheetFormatPr defaultColWidth="17.140625" defaultRowHeight="12.75" customHeight="1"/>
  <cols>
    <col min="1" max="1" width="16.28125" style="32" customWidth="1"/>
    <col min="2" max="2" width="19.421875" style="32" customWidth="1"/>
    <col min="3" max="3" width="13.140625" style="32" customWidth="1"/>
    <col min="4" max="4" width="26.421875" style="32" customWidth="1"/>
    <col min="5" max="5" width="11.28125" style="32" customWidth="1"/>
    <col min="6" max="6" width="11.57421875" style="32" customWidth="1"/>
    <col min="7" max="7" width="16.00390625" style="32" customWidth="1"/>
    <col min="8" max="8" width="11.28125" style="32" customWidth="1"/>
    <col min="9" max="9" width="9.421875" style="32" customWidth="1"/>
    <col min="10" max="10" width="12.7109375" style="32" hidden="1" customWidth="1"/>
    <col min="11" max="11" width="11.140625" style="32" hidden="1" customWidth="1"/>
    <col min="12" max="12" width="10.28125" style="32" customWidth="1"/>
    <col min="13" max="13" width="9.7109375" style="32" customWidth="1"/>
    <col min="14" max="14" width="12.00390625" style="32" customWidth="1"/>
    <col min="15" max="15" width="10.00390625" style="32" customWidth="1"/>
    <col min="16" max="17" width="17.140625" style="32" customWidth="1"/>
    <col min="18" max="18" width="16.28125" style="32" customWidth="1"/>
    <col min="19" max="16384" width="17.140625" style="32" customWidth="1"/>
  </cols>
  <sheetData>
    <row r="1" spans="1:18" ht="23.25">
      <c r="A1" s="104" t="s">
        <v>380</v>
      </c>
      <c r="B1" s="133"/>
      <c r="C1" s="133"/>
      <c r="D1" s="133"/>
      <c r="E1" s="133"/>
      <c r="F1" s="140"/>
      <c r="G1" s="140"/>
      <c r="H1" s="67"/>
      <c r="I1" s="67"/>
      <c r="J1" s="67"/>
      <c r="K1" s="67"/>
      <c r="L1" s="67"/>
      <c r="M1" s="67"/>
      <c r="N1" s="67"/>
      <c r="O1" s="67"/>
      <c r="P1" s="67"/>
      <c r="Q1" s="67"/>
      <c r="R1" s="67"/>
    </row>
    <row r="2" spans="1:18" ht="15">
      <c r="A2" s="134" t="s">
        <v>334</v>
      </c>
      <c r="B2" s="134"/>
      <c r="C2" s="134"/>
      <c r="D2" s="134"/>
      <c r="E2" s="134"/>
      <c r="F2" s="139"/>
      <c r="G2" s="139"/>
      <c r="H2" s="72"/>
      <c r="I2" s="72"/>
      <c r="J2" s="72"/>
      <c r="K2" s="72"/>
      <c r="L2" s="72"/>
      <c r="M2" s="72"/>
      <c r="N2" s="72"/>
      <c r="O2" s="72"/>
      <c r="P2" s="72"/>
      <c r="Q2" s="72"/>
      <c r="R2" s="72"/>
    </row>
    <row r="3" spans="1:18" ht="60">
      <c r="A3" s="68" t="s">
        <v>531</v>
      </c>
      <c r="B3" s="68" t="s">
        <v>32</v>
      </c>
      <c r="C3" s="68" t="s">
        <v>389</v>
      </c>
      <c r="D3" s="68" t="s">
        <v>253</v>
      </c>
      <c r="E3" s="68" t="s">
        <v>526</v>
      </c>
      <c r="F3" s="68" t="s">
        <v>220</v>
      </c>
      <c r="G3" s="68" t="s">
        <v>375</v>
      </c>
      <c r="H3" s="68" t="s">
        <v>379</v>
      </c>
      <c r="I3" s="68" t="s">
        <v>71</v>
      </c>
      <c r="J3" s="68" t="s">
        <v>513</v>
      </c>
      <c r="K3" s="68" t="s">
        <v>278</v>
      </c>
      <c r="L3" s="68" t="s">
        <v>354</v>
      </c>
      <c r="M3" s="68" t="s">
        <v>217</v>
      </c>
      <c r="N3" s="68" t="s">
        <v>458</v>
      </c>
      <c r="O3" s="68" t="s">
        <v>249</v>
      </c>
      <c r="P3" s="68" t="s">
        <v>238</v>
      </c>
      <c r="Q3" s="68" t="s">
        <v>413</v>
      </c>
      <c r="R3" s="68" t="s">
        <v>378</v>
      </c>
    </row>
    <row r="4" spans="1:13" ht="12.75" hidden="1">
      <c r="A4" s="69"/>
      <c r="B4" s="53"/>
      <c r="C4" s="53"/>
      <c r="D4" s="53"/>
      <c r="E4" s="53"/>
      <c r="F4" s="53"/>
      <c r="G4" s="53"/>
      <c r="H4" s="70"/>
      <c r="I4" s="69"/>
      <c r="J4" s="69">
        <f>P5</f>
        <v>5</v>
      </c>
      <c r="K4" s="69">
        <f>Q5</f>
        <v>14</v>
      </c>
      <c r="L4" s="69"/>
      <c r="M4" s="69"/>
    </row>
    <row r="5" spans="1:18" ht="12.75">
      <c r="A5" s="75"/>
      <c r="B5" s="76"/>
      <c r="C5" s="76"/>
      <c r="D5" s="76"/>
      <c r="E5" s="76"/>
      <c r="F5" s="76"/>
      <c r="G5" s="76"/>
      <c r="H5" s="76"/>
      <c r="I5" s="75"/>
      <c r="J5" s="75">
        <f aca="true" t="shared" si="0" ref="J5:K9">J4</f>
        <v>5</v>
      </c>
      <c r="K5" s="75">
        <f t="shared" si="0"/>
        <v>14</v>
      </c>
      <c r="L5" s="75"/>
      <c r="M5" s="75"/>
      <c r="N5" s="63"/>
      <c r="O5" s="63"/>
      <c r="P5" s="85">
        <v>5</v>
      </c>
      <c r="Q5" s="85">
        <v>14</v>
      </c>
      <c r="R5" s="63"/>
    </row>
    <row r="6" spans="1:18" ht="63.75">
      <c r="A6" s="69" t="s">
        <v>192</v>
      </c>
      <c r="B6" s="69" t="s">
        <v>521</v>
      </c>
      <c r="C6" s="69" t="s">
        <v>100</v>
      </c>
      <c r="D6" s="69" t="s">
        <v>214</v>
      </c>
      <c r="E6" s="69" t="s">
        <v>421</v>
      </c>
      <c r="F6" s="86">
        <f>SUM(H6,PRODUCT(I6,J6),PRODUCT(L6,K6),M6,N6,O6)</f>
        <v>1510</v>
      </c>
      <c r="G6" s="71" t="s">
        <v>264</v>
      </c>
      <c r="H6" s="71">
        <v>200</v>
      </c>
      <c r="I6" s="71">
        <v>80</v>
      </c>
      <c r="J6" s="71">
        <f t="shared" si="0"/>
        <v>5</v>
      </c>
      <c r="K6" s="71">
        <f t="shared" si="0"/>
        <v>14</v>
      </c>
      <c r="L6" s="71">
        <v>15</v>
      </c>
      <c r="M6" s="71">
        <v>100</v>
      </c>
      <c r="N6" s="45">
        <v>100</v>
      </c>
      <c r="O6" s="45">
        <v>500</v>
      </c>
      <c r="P6" s="63"/>
      <c r="Q6" s="63"/>
      <c r="R6" s="28" t="s">
        <v>182</v>
      </c>
    </row>
    <row r="7" spans="1:17" ht="12.75">
      <c r="A7" s="69" t="s">
        <v>312</v>
      </c>
      <c r="B7" s="69" t="s">
        <v>175</v>
      </c>
      <c r="C7" s="69" t="s">
        <v>100</v>
      </c>
      <c r="D7" s="69" t="s">
        <v>322</v>
      </c>
      <c r="E7" s="69" t="s">
        <v>421</v>
      </c>
      <c r="F7" s="86">
        <f>SUM(H7,PRODUCT(I7,J7),PRODUCT(L7,K7),M7,N7,O7)</f>
        <v>1448</v>
      </c>
      <c r="G7" s="71" t="s">
        <v>205</v>
      </c>
      <c r="H7" s="71">
        <v>180</v>
      </c>
      <c r="I7" s="71">
        <v>100</v>
      </c>
      <c r="J7" s="71">
        <f t="shared" si="0"/>
        <v>5</v>
      </c>
      <c r="K7" s="71">
        <f t="shared" si="0"/>
        <v>14</v>
      </c>
      <c r="L7" s="71">
        <v>12</v>
      </c>
      <c r="M7" s="71">
        <v>100</v>
      </c>
      <c r="N7" s="45">
        <v>100</v>
      </c>
      <c r="O7" s="45">
        <v>400</v>
      </c>
      <c r="P7" s="63"/>
      <c r="Q7" s="63"/>
    </row>
    <row r="8" spans="1:17" ht="12.75">
      <c r="A8" s="69"/>
      <c r="B8" s="53"/>
      <c r="C8" s="53"/>
      <c r="D8" s="53"/>
      <c r="E8" s="53"/>
      <c r="F8" s="86">
        <f>SUM(H8,PRODUCT(I8,J8),PRODUCT(L8,K8),M8,N8,O8)</f>
        <v>0</v>
      </c>
      <c r="G8" s="87"/>
      <c r="H8" s="80"/>
      <c r="I8" s="71">
        <v>0</v>
      </c>
      <c r="J8" s="71">
        <f t="shared" si="0"/>
        <v>5</v>
      </c>
      <c r="K8" s="71">
        <f t="shared" si="0"/>
        <v>14</v>
      </c>
      <c r="L8" s="71">
        <v>0</v>
      </c>
      <c r="M8" s="71"/>
      <c r="N8" s="45"/>
      <c r="O8" s="45"/>
      <c r="P8" s="63"/>
      <c r="Q8" s="63"/>
    </row>
    <row r="9" spans="1:17" ht="12.75">
      <c r="A9" s="69"/>
      <c r="B9" s="69"/>
      <c r="C9" s="69"/>
      <c r="D9" s="69"/>
      <c r="E9" s="69"/>
      <c r="F9" s="86">
        <f>SUM(H9,PRODUCT(I9,J9),PRODUCT(L9,K9),M9,N9,O9)</f>
        <v>0</v>
      </c>
      <c r="G9" s="71"/>
      <c r="H9" s="71"/>
      <c r="I9" s="71">
        <v>0</v>
      </c>
      <c r="J9" s="71">
        <f t="shared" si="0"/>
        <v>5</v>
      </c>
      <c r="K9" s="71">
        <f t="shared" si="0"/>
        <v>14</v>
      </c>
      <c r="L9" s="71">
        <v>0</v>
      </c>
      <c r="M9" s="71"/>
      <c r="N9" s="45"/>
      <c r="O9" s="45"/>
      <c r="P9" s="63"/>
      <c r="Q9" s="63"/>
    </row>
  </sheetData>
  <sheetProtection/>
  <mergeCells count="2">
    <mergeCell ref="A1:G1"/>
    <mergeCell ref="A2:G2"/>
  </mergeCells>
  <printOptions/>
  <pageMargins left="0.75" right="0.75" top="1" bottom="1" header="0.5" footer="0.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H11"/>
  <sheetViews>
    <sheetView zoomScalePageLayoutView="0" workbookViewId="0" topLeftCell="A1">
      <pane ySplit="3" topLeftCell="A4" activePane="bottomLeft" state="frozen"/>
      <selection pane="topLeft" activeCell="A1" sqref="A1"/>
      <selection pane="bottomLeft" activeCell="E27" sqref="E27"/>
    </sheetView>
  </sheetViews>
  <sheetFormatPr defaultColWidth="17.140625" defaultRowHeight="12.75" customHeight="1"/>
  <cols>
    <col min="1" max="1" width="21.140625" style="32" customWidth="1"/>
    <col min="2" max="2" width="19.421875" style="32" customWidth="1"/>
    <col min="3" max="3" width="13.140625" style="32" customWidth="1"/>
    <col min="4" max="4" width="26.421875" style="32" customWidth="1"/>
    <col min="5" max="5" width="26.28125" style="32" customWidth="1"/>
    <col min="6" max="6" width="11.57421875" style="32" customWidth="1"/>
    <col min="7" max="7" width="5.57421875" style="32" customWidth="1"/>
    <col min="8" max="8" width="26.8515625" style="32" customWidth="1"/>
    <col min="9" max="16384" width="17.140625" style="32" customWidth="1"/>
  </cols>
  <sheetData>
    <row r="1" spans="1:8" ht="23.25">
      <c r="A1" s="104" t="s">
        <v>329</v>
      </c>
      <c r="B1" s="104"/>
      <c r="C1" s="104"/>
      <c r="D1" s="104"/>
      <c r="E1" s="104"/>
      <c r="F1" s="141"/>
      <c r="G1" s="67"/>
      <c r="H1" s="67"/>
    </row>
    <row r="2" spans="1:8" ht="15">
      <c r="A2" s="134" t="s">
        <v>350</v>
      </c>
      <c r="B2" s="134"/>
      <c r="C2" s="134"/>
      <c r="D2" s="134"/>
      <c r="E2" s="134"/>
      <c r="F2" s="142"/>
      <c r="G2" s="72"/>
      <c r="H2" s="72"/>
    </row>
    <row r="3" spans="1:8" ht="30">
      <c r="A3" s="68" t="s">
        <v>531</v>
      </c>
      <c r="B3" s="68" t="s">
        <v>32</v>
      </c>
      <c r="C3" s="68" t="s">
        <v>389</v>
      </c>
      <c r="D3" s="68" t="s">
        <v>253</v>
      </c>
      <c r="E3" s="68" t="s">
        <v>526</v>
      </c>
      <c r="F3" s="68" t="s">
        <v>220</v>
      </c>
      <c r="G3" s="68" t="s">
        <v>79</v>
      </c>
      <c r="H3" s="68" t="s">
        <v>378</v>
      </c>
    </row>
    <row r="4" spans="1:7" ht="12.75">
      <c r="A4" s="81" t="s">
        <v>81</v>
      </c>
      <c r="B4" s="53"/>
      <c r="C4" s="53"/>
      <c r="D4" s="53"/>
      <c r="E4" s="53"/>
      <c r="F4" s="53"/>
      <c r="G4" s="70"/>
    </row>
    <row r="5" spans="1:8" ht="25.5">
      <c r="A5" s="69" t="s">
        <v>0</v>
      </c>
      <c r="B5" s="69" t="s">
        <v>521</v>
      </c>
      <c r="C5" s="69" t="s">
        <v>100</v>
      </c>
      <c r="D5" s="69" t="s">
        <v>214</v>
      </c>
      <c r="E5" s="69" t="s">
        <v>421</v>
      </c>
      <c r="F5" s="71">
        <v>1000</v>
      </c>
      <c r="G5" s="69">
        <v>5</v>
      </c>
      <c r="H5" s="28" t="s">
        <v>106</v>
      </c>
    </row>
    <row r="6" spans="1:7" ht="12.75">
      <c r="A6" s="69" t="s">
        <v>40</v>
      </c>
      <c r="B6" s="69" t="s">
        <v>521</v>
      </c>
      <c r="C6" s="69" t="s">
        <v>100</v>
      </c>
      <c r="D6" s="69" t="s">
        <v>214</v>
      </c>
      <c r="E6" s="69" t="s">
        <v>421</v>
      </c>
      <c r="F6" s="71">
        <v>3000</v>
      </c>
      <c r="G6" s="69">
        <v>5</v>
      </c>
    </row>
    <row r="7" spans="1:7" ht="12.75">
      <c r="A7" s="69"/>
      <c r="B7" s="53"/>
      <c r="C7" s="53"/>
      <c r="D7" s="53"/>
      <c r="E7" s="53"/>
      <c r="F7" s="87"/>
      <c r="G7" s="70"/>
    </row>
    <row r="8" spans="1:7" ht="12.75">
      <c r="A8" s="81" t="s">
        <v>184</v>
      </c>
      <c r="B8" s="69"/>
      <c r="C8" s="69"/>
      <c r="D8" s="69"/>
      <c r="E8" s="69"/>
      <c r="F8" s="71"/>
      <c r="G8" s="69"/>
    </row>
    <row r="9" spans="1:8" ht="12.75">
      <c r="A9" s="69" t="s">
        <v>26</v>
      </c>
      <c r="B9" s="69" t="s">
        <v>521</v>
      </c>
      <c r="C9" s="69" t="s">
        <v>100</v>
      </c>
      <c r="D9" s="69" t="s">
        <v>214</v>
      </c>
      <c r="E9" s="69" t="s">
        <v>421</v>
      </c>
      <c r="F9" s="71">
        <v>300</v>
      </c>
      <c r="G9" s="69">
        <v>1</v>
      </c>
      <c r="H9" s="28" t="s">
        <v>345</v>
      </c>
    </row>
    <row r="10" spans="1:8" ht="12.75">
      <c r="A10" s="69" t="s">
        <v>256</v>
      </c>
      <c r="B10" s="69" t="s">
        <v>175</v>
      </c>
      <c r="C10" s="69" t="s">
        <v>100</v>
      </c>
      <c r="D10" s="69" t="s">
        <v>214</v>
      </c>
      <c r="E10" s="69" t="s">
        <v>421</v>
      </c>
      <c r="F10" s="71">
        <v>1000</v>
      </c>
      <c r="G10" s="69">
        <v>1</v>
      </c>
      <c r="H10" s="28" t="s">
        <v>345</v>
      </c>
    </row>
    <row r="11" spans="1:7" ht="12.75">
      <c r="A11" s="69"/>
      <c r="B11" s="53"/>
      <c r="C11" s="53"/>
      <c r="D11" s="53"/>
      <c r="E11" s="53"/>
      <c r="F11" s="87"/>
      <c r="G11" s="70"/>
    </row>
  </sheetData>
  <sheetProtection/>
  <mergeCells count="2">
    <mergeCell ref="A1:F1"/>
    <mergeCell ref="A2:F2"/>
  </mergeCells>
  <printOptions/>
  <pageMargins left="0.75" right="0.75" top="1" bottom="1" header="0.5" footer="0.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H9"/>
  <sheetViews>
    <sheetView zoomScalePageLayoutView="0" workbookViewId="0" topLeftCell="A1">
      <pane ySplit="3" topLeftCell="A4" activePane="bottomLeft" state="frozen"/>
      <selection pane="topLeft" activeCell="A1" sqref="A1"/>
      <selection pane="bottomLeft" activeCell="C12" sqref="C12"/>
    </sheetView>
  </sheetViews>
  <sheetFormatPr defaultColWidth="17.140625" defaultRowHeight="12.75" customHeight="1"/>
  <cols>
    <col min="1" max="1" width="22.00390625" style="32" customWidth="1"/>
    <col min="2" max="2" width="22.421875" style="32" customWidth="1"/>
    <col min="3" max="3" width="26.7109375" style="32" customWidth="1"/>
    <col min="4" max="4" width="13.140625" style="32" customWidth="1"/>
    <col min="5" max="5" width="26.421875" style="32" customWidth="1"/>
    <col min="6" max="6" width="31.00390625" style="32" customWidth="1"/>
    <col min="7" max="7" width="13.140625" style="32" customWidth="1"/>
    <col min="8" max="8" width="29.57421875" style="32" customWidth="1"/>
    <col min="9" max="16384" width="17.140625" style="32" customWidth="1"/>
  </cols>
  <sheetData>
    <row r="1" spans="1:8" ht="23.25">
      <c r="A1" s="104" t="s">
        <v>88</v>
      </c>
      <c r="B1" s="133"/>
      <c r="C1" s="133"/>
      <c r="D1" s="133"/>
      <c r="E1" s="133"/>
      <c r="F1" s="67"/>
      <c r="G1" s="67"/>
      <c r="H1" s="67"/>
    </row>
    <row r="2" spans="1:8" ht="15">
      <c r="A2" s="134" t="s">
        <v>486</v>
      </c>
      <c r="B2" s="134"/>
      <c r="C2" s="134"/>
      <c r="D2" s="134"/>
      <c r="E2" s="134"/>
      <c r="F2" s="72"/>
      <c r="G2" s="72"/>
      <c r="H2" s="72"/>
    </row>
    <row r="3" spans="1:8" ht="15">
      <c r="A3" s="68" t="s">
        <v>531</v>
      </c>
      <c r="B3" s="68" t="s">
        <v>85</v>
      </c>
      <c r="C3" s="68" t="s">
        <v>32</v>
      </c>
      <c r="D3" s="68" t="s">
        <v>389</v>
      </c>
      <c r="E3" s="68" t="s">
        <v>253</v>
      </c>
      <c r="F3" s="68" t="s">
        <v>526</v>
      </c>
      <c r="G3" s="68" t="s">
        <v>502</v>
      </c>
      <c r="H3" s="68" t="s">
        <v>378</v>
      </c>
    </row>
    <row r="4" spans="1:8" ht="25.5">
      <c r="A4" s="69" t="s">
        <v>450</v>
      </c>
      <c r="B4" s="69" t="s">
        <v>165</v>
      </c>
      <c r="C4" s="69" t="s">
        <v>521</v>
      </c>
      <c r="D4" s="69" t="s">
        <v>100</v>
      </c>
      <c r="E4" s="69" t="s">
        <v>214</v>
      </c>
      <c r="F4" s="69" t="s">
        <v>421</v>
      </c>
      <c r="G4" s="71">
        <v>2000</v>
      </c>
      <c r="H4" s="28" t="s">
        <v>287</v>
      </c>
    </row>
    <row r="5" spans="1:7" ht="12.75">
      <c r="A5" s="69" t="s">
        <v>169</v>
      </c>
      <c r="B5" s="53" t="s">
        <v>336</v>
      </c>
      <c r="C5" s="53" t="s">
        <v>362</v>
      </c>
      <c r="D5" s="69" t="s">
        <v>100</v>
      </c>
      <c r="E5" s="69" t="s">
        <v>214</v>
      </c>
      <c r="F5" s="53"/>
      <c r="G5" s="71">
        <v>300</v>
      </c>
    </row>
    <row r="6" spans="1:7" ht="12.75">
      <c r="A6" s="69"/>
      <c r="B6" s="53" t="s">
        <v>159</v>
      </c>
      <c r="C6" s="53" t="s">
        <v>94</v>
      </c>
      <c r="D6" s="69" t="s">
        <v>100</v>
      </c>
      <c r="E6" s="69" t="s">
        <v>214</v>
      </c>
      <c r="F6" s="53"/>
      <c r="G6" s="71">
        <v>0</v>
      </c>
    </row>
    <row r="8" spans="1:7" ht="12.75">
      <c r="A8" s="69"/>
      <c r="B8" s="53"/>
      <c r="C8" s="53"/>
      <c r="D8" s="53"/>
      <c r="E8" s="53"/>
      <c r="F8" s="53"/>
      <c r="G8" s="71"/>
    </row>
    <row r="9" spans="1:7" ht="12.75">
      <c r="A9" s="69"/>
      <c r="B9" s="53"/>
      <c r="C9" s="53"/>
      <c r="D9" s="53"/>
      <c r="E9" s="53"/>
      <c r="F9" s="53"/>
      <c r="G9" s="71"/>
    </row>
  </sheetData>
  <sheetProtection/>
  <mergeCells count="2">
    <mergeCell ref="A1:E1"/>
    <mergeCell ref="A2:E2"/>
  </mergeCells>
  <printOptions/>
  <pageMargins left="0.75" right="0.75" top="1" bottom="1" header="0.5" footer="0.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13"/>
  <sheetViews>
    <sheetView zoomScalePageLayoutView="0" workbookViewId="0" topLeftCell="A1">
      <pane ySplit="3" topLeftCell="A4" activePane="bottomLeft" state="frozen"/>
      <selection pane="topLeft" activeCell="A1" sqref="A1"/>
      <selection pane="bottomLeft" activeCell="E31" sqref="E31"/>
    </sheetView>
  </sheetViews>
  <sheetFormatPr defaultColWidth="17.140625" defaultRowHeight="12.75" customHeight="1"/>
  <cols>
    <col min="1" max="1" width="16.28125" style="32" customWidth="1"/>
    <col min="2" max="2" width="24.140625" style="32" customWidth="1"/>
    <col min="3" max="3" width="13.140625" style="32" customWidth="1"/>
    <col min="4" max="4" width="32.421875" style="32" customWidth="1"/>
    <col min="5" max="5" width="26.28125" style="32" customWidth="1"/>
    <col min="6" max="7" width="17.140625" style="32" customWidth="1"/>
    <col min="8" max="8" width="12.7109375" style="32" customWidth="1"/>
    <col min="9" max="9" width="27.421875" style="32" customWidth="1"/>
    <col min="10" max="16384" width="17.140625" style="32" customWidth="1"/>
  </cols>
  <sheetData>
    <row r="1" spans="1:9" ht="23.25">
      <c r="A1" s="104" t="s">
        <v>178</v>
      </c>
      <c r="B1" s="133"/>
      <c r="C1" s="133"/>
      <c r="D1" s="133"/>
      <c r="E1" s="105"/>
      <c r="F1" s="67"/>
      <c r="G1" s="67"/>
      <c r="H1" s="67"/>
      <c r="I1" s="67"/>
    </row>
    <row r="2" spans="1:9" ht="15">
      <c r="A2" s="134" t="s">
        <v>143</v>
      </c>
      <c r="B2" s="134"/>
      <c r="C2" s="134"/>
      <c r="D2" s="134"/>
      <c r="E2" s="135"/>
      <c r="F2" s="72"/>
      <c r="G2" s="72"/>
      <c r="H2" s="72"/>
      <c r="I2" s="72"/>
    </row>
    <row r="3" spans="1:9" ht="15">
      <c r="A3" s="68" t="s">
        <v>531</v>
      </c>
      <c r="B3" s="68" t="s">
        <v>32</v>
      </c>
      <c r="C3" s="68" t="s">
        <v>389</v>
      </c>
      <c r="D3" s="68" t="s">
        <v>253</v>
      </c>
      <c r="E3" s="68" t="s">
        <v>526</v>
      </c>
      <c r="F3" s="68" t="s">
        <v>314</v>
      </c>
      <c r="G3" s="68" t="s">
        <v>133</v>
      </c>
      <c r="H3" s="68" t="s">
        <v>440</v>
      </c>
      <c r="I3" s="68" t="s">
        <v>378</v>
      </c>
    </row>
    <row r="4" spans="1:5" ht="12.75">
      <c r="A4" s="81" t="s">
        <v>423</v>
      </c>
      <c r="B4" s="53"/>
      <c r="C4" s="53"/>
      <c r="D4" s="53"/>
      <c r="E4" s="53"/>
    </row>
    <row r="5" spans="1:9" ht="12.75">
      <c r="A5" s="69" t="s">
        <v>408</v>
      </c>
      <c r="B5" s="69" t="s">
        <v>521</v>
      </c>
      <c r="C5" s="69" t="s">
        <v>100</v>
      </c>
      <c r="D5" s="69" t="s">
        <v>214</v>
      </c>
      <c r="E5" s="69" t="s">
        <v>421</v>
      </c>
      <c r="F5" s="71">
        <v>0</v>
      </c>
      <c r="G5" s="71">
        <v>2000</v>
      </c>
      <c r="H5" s="71">
        <f>SUM(F5,G5)</f>
        <v>2000</v>
      </c>
      <c r="I5" s="28" t="s">
        <v>151</v>
      </c>
    </row>
    <row r="6" spans="1:8" ht="12.75">
      <c r="A6" s="69" t="s">
        <v>407</v>
      </c>
      <c r="B6" s="69" t="s">
        <v>175</v>
      </c>
      <c r="C6" s="69" t="s">
        <v>100</v>
      </c>
      <c r="D6" s="69" t="s">
        <v>214</v>
      </c>
      <c r="E6" s="69" t="s">
        <v>421</v>
      </c>
      <c r="F6" s="71">
        <v>100</v>
      </c>
      <c r="G6" s="71">
        <v>3000</v>
      </c>
      <c r="H6" s="71">
        <f>SUM(F6,G6)</f>
        <v>3100</v>
      </c>
    </row>
    <row r="7" spans="1:8" ht="12.75">
      <c r="A7" s="69"/>
      <c r="B7" s="53"/>
      <c r="C7" s="53"/>
      <c r="D7" s="53"/>
      <c r="E7" s="53"/>
      <c r="F7" s="87"/>
      <c r="G7" s="87"/>
      <c r="H7" s="71"/>
    </row>
    <row r="8" spans="1:8" ht="12.75">
      <c r="A8" s="81" t="s">
        <v>314</v>
      </c>
      <c r="B8" s="53"/>
      <c r="C8" s="53"/>
      <c r="D8" s="53"/>
      <c r="E8" s="53"/>
      <c r="F8" s="87"/>
      <c r="G8" s="45"/>
      <c r="H8" s="71"/>
    </row>
    <row r="9" spans="1:9" ht="12.75">
      <c r="A9" s="69" t="s">
        <v>277</v>
      </c>
      <c r="B9" s="69" t="s">
        <v>514</v>
      </c>
      <c r="C9" s="69" t="s">
        <v>100</v>
      </c>
      <c r="D9" s="69" t="s">
        <v>214</v>
      </c>
      <c r="E9" s="69" t="s">
        <v>421</v>
      </c>
      <c r="F9" s="71">
        <v>200</v>
      </c>
      <c r="G9" s="45">
        <v>0</v>
      </c>
      <c r="H9" s="71">
        <f>SUM(F9,G9)</f>
        <v>200</v>
      </c>
      <c r="I9" s="28" t="s">
        <v>337</v>
      </c>
    </row>
    <row r="10" spans="1:8" ht="12.75">
      <c r="A10" s="69"/>
      <c r="B10" s="69"/>
      <c r="C10" s="69"/>
      <c r="D10" s="69"/>
      <c r="E10" s="69"/>
      <c r="F10" s="71"/>
      <c r="G10" s="45"/>
      <c r="H10" s="71"/>
    </row>
    <row r="11" spans="1:8" ht="12.75">
      <c r="A11" s="81" t="s">
        <v>299</v>
      </c>
      <c r="B11" s="69"/>
      <c r="C11" s="69"/>
      <c r="D11" s="69"/>
      <c r="E11" s="69"/>
      <c r="F11" s="71"/>
      <c r="G11" s="45"/>
      <c r="H11" s="71"/>
    </row>
    <row r="12" spans="1:8" ht="12.75">
      <c r="A12" s="69" t="s">
        <v>408</v>
      </c>
      <c r="B12" s="69" t="s">
        <v>521</v>
      </c>
      <c r="C12" s="69" t="s">
        <v>100</v>
      </c>
      <c r="D12" s="69" t="s">
        <v>214</v>
      </c>
      <c r="E12" s="69" t="s">
        <v>421</v>
      </c>
      <c r="F12" s="71">
        <v>0</v>
      </c>
      <c r="G12" s="45">
        <v>100</v>
      </c>
      <c r="H12" s="71">
        <f>SUM(F12,G12)</f>
        <v>100</v>
      </c>
    </row>
    <row r="13" spans="1:8" ht="12.75">
      <c r="A13" s="69"/>
      <c r="B13" s="69"/>
      <c r="C13" s="69"/>
      <c r="D13" s="69"/>
      <c r="E13" s="69"/>
      <c r="F13" s="71"/>
      <c r="G13" s="45"/>
      <c r="H13" s="71"/>
    </row>
  </sheetData>
  <sheetProtection/>
  <mergeCells count="2">
    <mergeCell ref="A1:E1"/>
    <mergeCell ref="A2:E2"/>
  </mergeCells>
  <printOptions/>
  <pageMargins left="0.75" right="0.75" top="1" bottom="1" header="0.5" footer="0.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M9"/>
  <sheetViews>
    <sheetView zoomScalePageLayoutView="0" workbookViewId="0" topLeftCell="A1">
      <pane ySplit="3" topLeftCell="A4" activePane="bottomLeft" state="frozen"/>
      <selection pane="topLeft" activeCell="A1" sqref="A1"/>
      <selection pane="bottomLeft" activeCell="H20" sqref="H20"/>
    </sheetView>
  </sheetViews>
  <sheetFormatPr defaultColWidth="17.140625" defaultRowHeight="12.75" customHeight="1"/>
  <cols>
    <col min="1" max="5" width="18.8515625" style="32" customWidth="1"/>
    <col min="6" max="6" width="11.57421875" style="32" customWidth="1"/>
    <col min="7" max="7" width="11.28125" style="32" customWidth="1"/>
    <col min="8" max="8" width="14.00390625" style="32" customWidth="1"/>
    <col min="9" max="9" width="12.7109375" style="32" customWidth="1"/>
    <col min="10" max="10" width="17.140625" style="32" hidden="1" customWidth="1"/>
    <col min="11" max="11" width="13.00390625" style="32" customWidth="1"/>
    <col min="12" max="12" width="16.28125" style="32" customWidth="1"/>
    <col min="13" max="13" width="17.140625" style="32" customWidth="1"/>
    <col min="14" max="16384" width="17.140625" style="32" customWidth="1"/>
  </cols>
  <sheetData>
    <row r="1" spans="1:13" ht="23.25">
      <c r="A1" s="143" t="s">
        <v>113</v>
      </c>
      <c r="B1" s="143"/>
      <c r="C1" s="143"/>
      <c r="D1" s="143"/>
      <c r="E1" s="137"/>
      <c r="F1" s="67"/>
      <c r="G1" s="67"/>
      <c r="H1" s="67"/>
      <c r="I1" s="67"/>
      <c r="J1" s="67"/>
      <c r="K1" s="67"/>
      <c r="L1" s="67"/>
      <c r="M1" s="67"/>
    </row>
    <row r="2" spans="1:13" ht="15">
      <c r="A2" s="134" t="s">
        <v>102</v>
      </c>
      <c r="B2" s="134"/>
      <c r="C2" s="134"/>
      <c r="D2" s="134"/>
      <c r="E2" s="135"/>
      <c r="F2" s="72"/>
      <c r="G2" s="72"/>
      <c r="H2" s="72"/>
      <c r="I2" s="72"/>
      <c r="J2" s="72"/>
      <c r="K2" s="72"/>
      <c r="L2" s="72"/>
      <c r="M2" s="72"/>
    </row>
    <row r="3" spans="1:13" ht="30">
      <c r="A3" s="68" t="s">
        <v>531</v>
      </c>
      <c r="B3" s="68" t="s">
        <v>32</v>
      </c>
      <c r="C3" s="68" t="s">
        <v>389</v>
      </c>
      <c r="D3" s="68" t="s">
        <v>253</v>
      </c>
      <c r="E3" s="68" t="s">
        <v>526</v>
      </c>
      <c r="F3" s="68" t="s">
        <v>258</v>
      </c>
      <c r="G3" s="68" t="s">
        <v>212</v>
      </c>
      <c r="H3" s="68" t="s">
        <v>351</v>
      </c>
      <c r="I3" s="68" t="s">
        <v>289</v>
      </c>
      <c r="J3" s="84" t="s">
        <v>267</v>
      </c>
      <c r="K3" s="68" t="s">
        <v>238</v>
      </c>
      <c r="L3" s="68" t="s">
        <v>483</v>
      </c>
      <c r="M3" s="68" t="s">
        <v>378</v>
      </c>
    </row>
    <row r="4" spans="1:10" ht="12.75" hidden="1">
      <c r="A4" s="28"/>
      <c r="B4" s="28"/>
      <c r="C4" s="28"/>
      <c r="D4" s="28"/>
      <c r="E4" s="28"/>
      <c r="F4" s="28"/>
      <c r="H4" s="28"/>
      <c r="J4" s="28">
        <f>K5</f>
        <v>4</v>
      </c>
    </row>
    <row r="5" spans="1:13" ht="12.75">
      <c r="A5" s="75"/>
      <c r="B5" s="76"/>
      <c r="C5" s="76"/>
      <c r="D5" s="76"/>
      <c r="E5" s="76"/>
      <c r="F5" s="76"/>
      <c r="G5" s="63"/>
      <c r="H5" s="75"/>
      <c r="I5" s="63"/>
      <c r="J5" s="28">
        <f>J4</f>
        <v>4</v>
      </c>
      <c r="K5" s="85">
        <v>4</v>
      </c>
      <c r="L5" s="63"/>
      <c r="M5" s="63"/>
    </row>
    <row r="6" spans="1:13" ht="38.25">
      <c r="A6" s="69" t="s">
        <v>148</v>
      </c>
      <c r="B6" s="69" t="s">
        <v>521</v>
      </c>
      <c r="C6" s="69" t="s">
        <v>100</v>
      </c>
      <c r="D6" s="69" t="s">
        <v>214</v>
      </c>
      <c r="E6" s="69" t="s">
        <v>421</v>
      </c>
      <c r="F6" s="71">
        <v>150</v>
      </c>
      <c r="G6" s="71">
        <v>150</v>
      </c>
      <c r="H6" s="71">
        <v>50</v>
      </c>
      <c r="I6" s="71">
        <v>50</v>
      </c>
      <c r="J6" s="28">
        <f>J5</f>
        <v>4</v>
      </c>
      <c r="K6" s="63"/>
      <c r="L6" s="82">
        <f>SUM(F6,G6,(PRODUCT(J6,H6)),(PRODUCT(J6,I6)))</f>
        <v>700</v>
      </c>
      <c r="M6" s="28" t="s">
        <v>82</v>
      </c>
    </row>
    <row r="7" spans="1:12" ht="12.75">
      <c r="A7" s="69" t="s">
        <v>273</v>
      </c>
      <c r="B7" s="69" t="s">
        <v>175</v>
      </c>
      <c r="C7" s="69" t="s">
        <v>100</v>
      </c>
      <c r="D7" s="69" t="s">
        <v>214</v>
      </c>
      <c r="E7" s="69" t="s">
        <v>421</v>
      </c>
      <c r="F7" s="71">
        <v>200</v>
      </c>
      <c r="G7" s="71">
        <v>0</v>
      </c>
      <c r="H7" s="71">
        <v>75</v>
      </c>
      <c r="I7" s="71">
        <v>0</v>
      </c>
      <c r="J7" s="28">
        <f>J6</f>
        <v>4</v>
      </c>
      <c r="K7" s="63"/>
      <c r="L7" s="82">
        <f>SUM(F7,G7,(PRODUCT(J7,H7)),(PRODUCT(J7,I7)))</f>
        <v>500</v>
      </c>
    </row>
    <row r="8" spans="1:12" ht="12.75">
      <c r="A8" s="69"/>
      <c r="B8" s="53"/>
      <c r="C8" s="53"/>
      <c r="D8" s="53"/>
      <c r="E8" s="53"/>
      <c r="F8" s="87">
        <v>0</v>
      </c>
      <c r="G8" s="80">
        <v>0</v>
      </c>
      <c r="H8" s="71">
        <v>0</v>
      </c>
      <c r="I8" s="71">
        <v>0</v>
      </c>
      <c r="J8" s="28">
        <f>J7</f>
        <v>4</v>
      </c>
      <c r="K8" s="63"/>
      <c r="L8" s="82">
        <f>SUM(F8,G8,(PRODUCT(J8,H8)),(PRODUCT(J8,I8)))</f>
        <v>0</v>
      </c>
    </row>
    <row r="9" spans="1:12" ht="12.75">
      <c r="A9" s="69"/>
      <c r="B9" s="69"/>
      <c r="C9" s="69"/>
      <c r="D9" s="69"/>
      <c r="E9" s="69"/>
      <c r="F9" s="71">
        <v>0</v>
      </c>
      <c r="G9" s="71">
        <v>0</v>
      </c>
      <c r="H9" s="71">
        <v>0</v>
      </c>
      <c r="I9" s="71">
        <v>0</v>
      </c>
      <c r="J9" s="28">
        <f>J8</f>
        <v>4</v>
      </c>
      <c r="K9" s="63"/>
      <c r="L9" s="82">
        <f>SUM(F9,G9,(PRODUCT(J9,H9)),(PRODUCT(J9,I9)))</f>
        <v>0</v>
      </c>
    </row>
  </sheetData>
  <sheetProtection/>
  <mergeCells count="2">
    <mergeCell ref="A1:E1"/>
    <mergeCell ref="A2:E2"/>
  </mergeCells>
  <printOptions/>
  <pageMargins left="0.75" right="0.75" top="1" bottom="1" header="0.5" footer="0.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R9"/>
  <sheetViews>
    <sheetView zoomScalePageLayoutView="0" workbookViewId="0" topLeftCell="A1">
      <pane ySplit="3" topLeftCell="A4" activePane="bottomLeft" state="frozen"/>
      <selection pane="topLeft" activeCell="A1" sqref="A1"/>
      <selection pane="bottomLeft" activeCell="J29" sqref="J29"/>
    </sheetView>
  </sheetViews>
  <sheetFormatPr defaultColWidth="17.140625" defaultRowHeight="12.75" customHeight="1"/>
  <cols>
    <col min="1" max="1" width="16.28125" style="32" customWidth="1"/>
    <col min="2" max="2" width="19.421875" style="32" customWidth="1"/>
    <col min="3" max="3" width="13.140625" style="32" customWidth="1"/>
    <col min="4" max="4" width="26.421875" style="32" customWidth="1"/>
    <col min="5" max="5" width="16.7109375" style="32" customWidth="1"/>
    <col min="6" max="6" width="17.140625" style="32" hidden="1" customWidth="1"/>
    <col min="7" max="7" width="11.28125" style="32" customWidth="1"/>
    <col min="8" max="8" width="12.7109375" style="32" customWidth="1"/>
    <col min="9" max="9" width="13.00390625" style="32" customWidth="1"/>
    <col min="10" max="10" width="16.28125" style="32" customWidth="1"/>
    <col min="11" max="11" width="17.140625" style="32" hidden="1" customWidth="1"/>
    <col min="12" max="13" width="17.140625" style="32" customWidth="1"/>
    <col min="14" max="14" width="17.140625" style="32" hidden="1" customWidth="1"/>
    <col min="15" max="18" width="17.140625" style="32" customWidth="1"/>
    <col min="19" max="16384" width="17.140625" style="32" customWidth="1"/>
  </cols>
  <sheetData>
    <row r="1" spans="1:18" ht="23.25">
      <c r="A1" s="104" t="s">
        <v>72</v>
      </c>
      <c r="B1" s="133"/>
      <c r="C1" s="133"/>
      <c r="D1" s="133"/>
      <c r="E1" s="105"/>
      <c r="F1" s="67"/>
      <c r="G1" s="67"/>
      <c r="H1" s="67"/>
      <c r="I1" s="67"/>
      <c r="J1" s="67"/>
      <c r="K1" s="67"/>
      <c r="L1" s="67"/>
      <c r="M1" s="67"/>
      <c r="N1" s="67"/>
      <c r="O1" s="67"/>
      <c r="P1" s="67"/>
      <c r="Q1" s="67"/>
      <c r="R1" s="67"/>
    </row>
    <row r="2" spans="1:18" ht="15">
      <c r="A2" s="134" t="s">
        <v>330</v>
      </c>
      <c r="B2" s="134"/>
      <c r="C2" s="134"/>
      <c r="D2" s="134"/>
      <c r="E2" s="135"/>
      <c r="F2" s="72"/>
      <c r="G2" s="72"/>
      <c r="H2" s="72"/>
      <c r="I2" s="72"/>
      <c r="J2" s="72"/>
      <c r="K2" s="72"/>
      <c r="L2" s="72"/>
      <c r="M2" s="72"/>
      <c r="N2" s="72"/>
      <c r="O2" s="72"/>
      <c r="P2" s="72"/>
      <c r="Q2" s="72"/>
      <c r="R2" s="72"/>
    </row>
    <row r="3" spans="1:18" ht="45">
      <c r="A3" s="68" t="s">
        <v>531</v>
      </c>
      <c r="B3" s="68" t="s">
        <v>32</v>
      </c>
      <c r="C3" s="68" t="s">
        <v>389</v>
      </c>
      <c r="D3" s="68" t="s">
        <v>253</v>
      </c>
      <c r="E3" s="68" t="s">
        <v>526</v>
      </c>
      <c r="F3" s="68" t="s">
        <v>382</v>
      </c>
      <c r="G3" s="68" t="s">
        <v>242</v>
      </c>
      <c r="H3" s="68" t="s">
        <v>498</v>
      </c>
      <c r="I3" s="68" t="s">
        <v>473</v>
      </c>
      <c r="J3" s="68" t="s">
        <v>153</v>
      </c>
      <c r="K3" s="68" t="s">
        <v>282</v>
      </c>
      <c r="L3" s="68" t="s">
        <v>430</v>
      </c>
      <c r="M3" s="68" t="s">
        <v>241</v>
      </c>
      <c r="N3" s="68" t="s">
        <v>282</v>
      </c>
      <c r="O3" s="68" t="s">
        <v>430</v>
      </c>
      <c r="P3" s="68" t="s">
        <v>371</v>
      </c>
      <c r="Q3" s="68" t="s">
        <v>220</v>
      </c>
      <c r="R3" s="68" t="s">
        <v>378</v>
      </c>
    </row>
    <row r="4" spans="1:14" ht="12.75" hidden="1">
      <c r="A4" s="28"/>
      <c r="B4" s="28"/>
      <c r="C4" s="28"/>
      <c r="D4" s="28"/>
      <c r="E4" s="28"/>
      <c r="F4" s="28">
        <f>G5</f>
        <v>50</v>
      </c>
      <c r="G4" s="28"/>
      <c r="K4" s="28">
        <f>L5</f>
        <v>50</v>
      </c>
      <c r="N4" s="28">
        <f>O5</f>
        <v>100</v>
      </c>
    </row>
    <row r="5" spans="1:17" ht="12.75">
      <c r="A5" s="69"/>
      <c r="B5" s="53"/>
      <c r="C5" s="53"/>
      <c r="D5" s="53"/>
      <c r="E5" s="53"/>
      <c r="F5" s="53">
        <f>F4</f>
        <v>50</v>
      </c>
      <c r="G5" s="85">
        <v>50</v>
      </c>
      <c r="K5" s="28">
        <f>K4</f>
        <v>50</v>
      </c>
      <c r="L5" s="55">
        <v>50</v>
      </c>
      <c r="N5" s="28">
        <f>N4</f>
        <v>100</v>
      </c>
      <c r="O5" s="55">
        <v>100</v>
      </c>
      <c r="Q5" s="88"/>
    </row>
    <row r="6" spans="1:17" ht="12.75">
      <c r="A6" s="69" t="s">
        <v>361</v>
      </c>
      <c r="B6" s="69" t="s">
        <v>521</v>
      </c>
      <c r="C6" s="69" t="s">
        <v>100</v>
      </c>
      <c r="D6" s="69" t="s">
        <v>214</v>
      </c>
      <c r="E6" s="69" t="s">
        <v>421</v>
      </c>
      <c r="F6" s="53">
        <f>F5</f>
        <v>50</v>
      </c>
      <c r="G6" s="69"/>
      <c r="H6" s="71">
        <v>3</v>
      </c>
      <c r="I6" s="45">
        <v>2</v>
      </c>
      <c r="J6" s="45">
        <v>2</v>
      </c>
      <c r="K6" s="28">
        <f>K5</f>
        <v>50</v>
      </c>
      <c r="M6" s="45">
        <v>2</v>
      </c>
      <c r="N6" s="28">
        <f>N5</f>
        <v>100</v>
      </c>
      <c r="P6" s="45">
        <v>0.5</v>
      </c>
      <c r="Q6" s="89">
        <f>SUM((PRODUCT(G6,H6)),PRODUCT(I6,F6),PRODUCT(F6,J6),PRODUCT(K6,M6),PRODUCT(N6,P6))</f>
        <v>353</v>
      </c>
    </row>
    <row r="7" spans="1:17" ht="12.75">
      <c r="A7" s="69" t="s">
        <v>303</v>
      </c>
      <c r="B7" s="69" t="s">
        <v>175</v>
      </c>
      <c r="C7" s="69" t="s">
        <v>100</v>
      </c>
      <c r="D7" s="69" t="s">
        <v>214</v>
      </c>
      <c r="E7" s="69" t="s">
        <v>421</v>
      </c>
      <c r="F7" s="53">
        <f>F6</f>
        <v>50</v>
      </c>
      <c r="G7" s="69"/>
      <c r="H7" s="71">
        <v>2.5</v>
      </c>
      <c r="I7" s="45">
        <v>1.5</v>
      </c>
      <c r="J7" s="45">
        <v>2</v>
      </c>
      <c r="K7" s="28">
        <f>K6</f>
        <v>50</v>
      </c>
      <c r="M7" s="45">
        <v>0</v>
      </c>
      <c r="N7" s="28">
        <f>N6</f>
        <v>100</v>
      </c>
      <c r="P7" s="45">
        <v>0.5</v>
      </c>
      <c r="Q7" s="89">
        <f>SUM((PRODUCT(G7,H7)),PRODUCT(I7,F7),PRODUCT(F7,J7),PRODUCT(K7,M7),PRODUCT(N7,P7))</f>
        <v>227.5</v>
      </c>
    </row>
    <row r="8" spans="1:17" ht="12.75">
      <c r="A8" s="69"/>
      <c r="B8" s="53"/>
      <c r="C8" s="53"/>
      <c r="D8" s="53"/>
      <c r="E8" s="53"/>
      <c r="F8" s="53">
        <f>F7</f>
        <v>50</v>
      </c>
      <c r="G8" s="53"/>
      <c r="H8" s="71">
        <v>0</v>
      </c>
      <c r="I8" s="45">
        <v>0</v>
      </c>
      <c r="J8" s="45">
        <v>0</v>
      </c>
      <c r="K8" s="28">
        <f>K7</f>
        <v>50</v>
      </c>
      <c r="M8" s="45">
        <v>0</v>
      </c>
      <c r="N8" s="28">
        <f>N7</f>
        <v>100</v>
      </c>
      <c r="P8" s="45">
        <v>0</v>
      </c>
      <c r="Q8" s="89">
        <f>SUM((PRODUCT(G8,H8)),PRODUCT(I8,F8),PRODUCT(F8,J8),PRODUCT(K8,M8),PRODUCT(N8,P8))</f>
        <v>0</v>
      </c>
    </row>
    <row r="9" spans="1:17" ht="12.75">
      <c r="A9" s="69"/>
      <c r="B9" s="69"/>
      <c r="C9" s="69"/>
      <c r="D9" s="69"/>
      <c r="E9" s="69"/>
      <c r="F9" s="53">
        <f>F8</f>
        <v>50</v>
      </c>
      <c r="G9" s="69"/>
      <c r="H9" s="71">
        <v>0</v>
      </c>
      <c r="I9" s="45">
        <v>0</v>
      </c>
      <c r="J9" s="45">
        <v>0</v>
      </c>
      <c r="K9" s="28">
        <f>K8</f>
        <v>50</v>
      </c>
      <c r="M9" s="45">
        <v>0</v>
      </c>
      <c r="N9" s="28">
        <f>N8</f>
        <v>100</v>
      </c>
      <c r="P9" s="45">
        <v>0.5</v>
      </c>
      <c r="Q9" s="89">
        <f>SUM((PRODUCT(G9,H9)),PRODUCT(I9,F9),PRODUCT(F9,J9),PRODUCT(K9,M9),PRODUCT(N9,P9))</f>
        <v>50</v>
      </c>
    </row>
  </sheetData>
  <sheetProtection/>
  <mergeCells count="2">
    <mergeCell ref="A1:E1"/>
    <mergeCell ref="A2:E2"/>
  </mergeCells>
  <printOptions/>
  <pageMargins left="0.75" right="0.75" top="1" bottom="1" header="0.5" footer="0.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J12"/>
  <sheetViews>
    <sheetView zoomScalePageLayoutView="0" workbookViewId="0" topLeftCell="A1">
      <pane ySplit="3" topLeftCell="A4" activePane="bottomLeft" state="frozen"/>
      <selection pane="topLeft" activeCell="A1" sqref="A1"/>
      <selection pane="bottomLeft" activeCell="E23" sqref="E23"/>
    </sheetView>
  </sheetViews>
  <sheetFormatPr defaultColWidth="17.140625" defaultRowHeight="12.75" customHeight="1"/>
  <cols>
    <col min="1" max="1" width="16.28125" style="32" customWidth="1"/>
    <col min="2" max="2" width="19.421875" style="32" customWidth="1"/>
    <col min="3" max="3" width="13.140625" style="32" customWidth="1"/>
    <col min="4" max="4" width="26.421875" style="32" customWidth="1"/>
    <col min="5" max="5" width="26.28125" style="32" customWidth="1"/>
    <col min="6" max="6" width="9.140625" style="32" customWidth="1"/>
    <col min="7" max="7" width="12.7109375" style="32" customWidth="1"/>
    <col min="8" max="8" width="20.7109375" style="32" customWidth="1"/>
    <col min="9" max="10" width="17.140625" style="32" customWidth="1"/>
    <col min="11" max="16384" width="17.140625" style="32" customWidth="1"/>
  </cols>
  <sheetData>
    <row r="1" spans="1:10" ht="23.25">
      <c r="A1" s="104" t="s">
        <v>419</v>
      </c>
      <c r="B1" s="133"/>
      <c r="C1" s="133"/>
      <c r="D1" s="133"/>
      <c r="E1" s="105"/>
      <c r="F1" s="67"/>
      <c r="G1" s="67"/>
      <c r="H1" s="67"/>
      <c r="I1" s="67"/>
      <c r="J1" s="67"/>
    </row>
    <row r="2" spans="1:10" ht="15">
      <c r="A2" s="134" t="s">
        <v>444</v>
      </c>
      <c r="B2" s="134"/>
      <c r="C2" s="134"/>
      <c r="D2" s="134"/>
      <c r="E2" s="135"/>
      <c r="F2" s="72"/>
      <c r="G2" s="72"/>
      <c r="H2" s="72"/>
      <c r="I2" s="72"/>
      <c r="J2" s="72"/>
    </row>
    <row r="3" spans="1:10" ht="30">
      <c r="A3" s="68" t="s">
        <v>531</v>
      </c>
      <c r="B3" s="68" t="s">
        <v>32</v>
      </c>
      <c r="C3" s="68" t="s">
        <v>389</v>
      </c>
      <c r="D3" s="68" t="s">
        <v>253</v>
      </c>
      <c r="E3" s="68" t="s">
        <v>526</v>
      </c>
      <c r="F3" s="68" t="s">
        <v>499</v>
      </c>
      <c r="G3" s="68" t="s">
        <v>502</v>
      </c>
      <c r="H3" s="68" t="s">
        <v>394</v>
      </c>
      <c r="I3" s="68" t="s">
        <v>220</v>
      </c>
      <c r="J3" s="68" t="s">
        <v>378</v>
      </c>
    </row>
    <row r="4" spans="1:6" ht="12.75" hidden="1">
      <c r="A4" s="28"/>
      <c r="B4" s="28"/>
      <c r="C4" s="28"/>
      <c r="D4" s="28"/>
      <c r="E4" s="28"/>
      <c r="F4" s="28"/>
    </row>
    <row r="5" spans="1:6" ht="12.75">
      <c r="A5" s="81" t="s">
        <v>363</v>
      </c>
      <c r="B5" s="53"/>
      <c r="C5" s="53"/>
      <c r="D5" s="53"/>
      <c r="E5" s="53"/>
      <c r="F5" s="69"/>
    </row>
    <row r="6" spans="1:9" ht="12.75">
      <c r="A6" s="69" t="s">
        <v>116</v>
      </c>
      <c r="B6" s="69" t="s">
        <v>521</v>
      </c>
      <c r="C6" s="69" t="s">
        <v>100</v>
      </c>
      <c r="D6" s="69" t="s">
        <v>214</v>
      </c>
      <c r="E6" s="69" t="s">
        <v>421</v>
      </c>
      <c r="F6" s="69">
        <v>100</v>
      </c>
      <c r="G6" s="71">
        <v>3</v>
      </c>
      <c r="H6" s="28" t="s">
        <v>310</v>
      </c>
      <c r="I6" s="78">
        <f>PRODUCT(F6,G6)</f>
        <v>300</v>
      </c>
    </row>
    <row r="7" spans="1:9" ht="12.75">
      <c r="A7" s="69" t="s">
        <v>116</v>
      </c>
      <c r="B7" s="69" t="s">
        <v>521</v>
      </c>
      <c r="C7" s="69" t="s">
        <v>100</v>
      </c>
      <c r="D7" s="69" t="s">
        <v>214</v>
      </c>
      <c r="E7" s="69" t="s">
        <v>421</v>
      </c>
      <c r="F7" s="69">
        <v>100</v>
      </c>
      <c r="G7" s="71">
        <v>2.5</v>
      </c>
      <c r="H7" s="28" t="s">
        <v>424</v>
      </c>
      <c r="I7" s="78">
        <f>PRODUCT(F7,G7)</f>
        <v>250</v>
      </c>
    </row>
    <row r="8" spans="1:9" ht="12.75">
      <c r="A8" s="69"/>
      <c r="B8" s="53"/>
      <c r="C8" s="53"/>
      <c r="D8" s="53"/>
      <c r="E8" s="53"/>
      <c r="F8" s="53"/>
      <c r="G8" s="71"/>
      <c r="I8" s="78"/>
    </row>
    <row r="9" spans="1:9" ht="12.75">
      <c r="A9" s="81" t="s">
        <v>14</v>
      </c>
      <c r="B9" s="53"/>
      <c r="C9" s="53"/>
      <c r="D9" s="53"/>
      <c r="E9" s="53"/>
      <c r="F9" s="53"/>
      <c r="G9" s="71"/>
      <c r="I9" s="78">
        <f>PRODUCT(F9,G9)</f>
        <v>0</v>
      </c>
    </row>
    <row r="10" spans="1:10" ht="25.5">
      <c r="A10" s="69" t="s">
        <v>504</v>
      </c>
      <c r="B10" s="69"/>
      <c r="C10" s="69"/>
      <c r="D10" s="69"/>
      <c r="E10" s="69" t="s">
        <v>421</v>
      </c>
      <c r="F10" s="69">
        <v>4</v>
      </c>
      <c r="G10" s="71">
        <v>60</v>
      </c>
      <c r="H10" s="28" t="s">
        <v>69</v>
      </c>
      <c r="I10" s="78">
        <f>PRODUCT(F10,G10)</f>
        <v>240</v>
      </c>
      <c r="J10" s="28" t="s">
        <v>167</v>
      </c>
    </row>
    <row r="11" spans="1:9" ht="25.5">
      <c r="A11" s="69" t="s">
        <v>504</v>
      </c>
      <c r="B11" s="69"/>
      <c r="C11" s="69"/>
      <c r="D11" s="69"/>
      <c r="E11" s="69" t="s">
        <v>421</v>
      </c>
      <c r="F11" s="69">
        <v>4</v>
      </c>
      <c r="G11" s="71">
        <v>80</v>
      </c>
      <c r="H11" s="28" t="s">
        <v>83</v>
      </c>
      <c r="I11" s="78">
        <f>PRODUCT(F11,G11)</f>
        <v>320</v>
      </c>
    </row>
    <row r="12" spans="1:9" ht="12.75">
      <c r="A12" s="69"/>
      <c r="B12" s="69"/>
      <c r="C12" s="69"/>
      <c r="D12" s="69"/>
      <c r="E12" s="69"/>
      <c r="F12" s="69"/>
      <c r="G12" s="71"/>
      <c r="I12" s="78">
        <f>PRODUCT(F12,G12)</f>
        <v>0</v>
      </c>
    </row>
  </sheetData>
  <sheetProtection/>
  <mergeCells count="2">
    <mergeCell ref="A1:E1"/>
    <mergeCell ref="A2:E2"/>
  </mergeCells>
  <printOptions/>
  <pageMargins left="0.75" right="0.75" top="1" bottom="1" header="0.5" footer="0.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T25"/>
  <sheetViews>
    <sheetView zoomScalePageLayoutView="0" workbookViewId="0" topLeftCell="A1">
      <pane ySplit="3" topLeftCell="A4" activePane="bottomLeft" state="frozen"/>
      <selection pane="topLeft" activeCell="A1" sqref="A1"/>
      <selection pane="bottomLeft" activeCell="D38" sqref="D38"/>
    </sheetView>
  </sheetViews>
  <sheetFormatPr defaultColWidth="17.140625" defaultRowHeight="12.75" customHeight="1"/>
  <cols>
    <col min="1" max="1" width="26.8515625" style="32" customWidth="1"/>
    <col min="2" max="2" width="20.28125" style="32" customWidth="1"/>
    <col min="3" max="3" width="17.140625" style="32" customWidth="1"/>
    <col min="4" max="4" width="37.28125" style="32" customWidth="1"/>
    <col min="5" max="20" width="17.140625" style="32" customWidth="1"/>
    <col min="21" max="16384" width="17.140625" style="32" customWidth="1"/>
  </cols>
  <sheetData>
    <row r="1" spans="1:20" ht="23.25">
      <c r="A1" s="131" t="s">
        <v>141</v>
      </c>
      <c r="B1" s="131"/>
      <c r="C1" s="131"/>
      <c r="D1" s="131"/>
      <c r="E1" s="28"/>
      <c r="F1" s="28"/>
      <c r="G1" s="28"/>
      <c r="H1" s="28"/>
      <c r="I1" s="28"/>
      <c r="J1" s="28"/>
      <c r="K1" s="28"/>
      <c r="L1" s="28"/>
      <c r="M1" s="28"/>
      <c r="N1" s="28"/>
      <c r="O1" s="28"/>
      <c r="P1" s="28"/>
      <c r="Q1" s="28"/>
      <c r="R1" s="28"/>
      <c r="S1" s="28"/>
      <c r="T1" s="28"/>
    </row>
    <row r="2" spans="1:20" ht="15">
      <c r="A2" s="132" t="s">
        <v>449</v>
      </c>
      <c r="B2" s="132"/>
      <c r="C2" s="132"/>
      <c r="D2" s="132"/>
      <c r="E2" s="65"/>
      <c r="F2" s="65"/>
      <c r="G2" s="65"/>
      <c r="H2" s="65"/>
      <c r="I2" s="65"/>
      <c r="J2" s="65"/>
      <c r="K2" s="65"/>
      <c r="L2" s="65"/>
      <c r="M2" s="65"/>
      <c r="N2" s="65"/>
      <c r="O2" s="65"/>
      <c r="P2" s="65"/>
      <c r="Q2" s="65"/>
      <c r="R2" s="65"/>
      <c r="S2" s="65"/>
      <c r="T2" s="65"/>
    </row>
    <row r="3" spans="1:20" ht="15">
      <c r="A3" s="39"/>
      <c r="B3" s="39" t="s">
        <v>506</v>
      </c>
      <c r="C3" s="39" t="s">
        <v>392</v>
      </c>
      <c r="D3" s="39" t="s">
        <v>378</v>
      </c>
      <c r="E3" s="39"/>
      <c r="F3" s="39"/>
      <c r="G3" s="39"/>
      <c r="H3" s="39"/>
      <c r="I3" s="39"/>
      <c r="J3" s="39"/>
      <c r="K3" s="39"/>
      <c r="L3" s="39"/>
      <c r="M3" s="39"/>
      <c r="N3" s="39"/>
      <c r="O3" s="39"/>
      <c r="P3" s="39"/>
      <c r="Q3" s="39"/>
      <c r="R3" s="39"/>
      <c r="S3" s="39"/>
      <c r="T3" s="39"/>
    </row>
    <row r="4" spans="1:4" ht="12.75">
      <c r="A4" s="29" t="s">
        <v>187</v>
      </c>
      <c r="B4" s="28" t="s">
        <v>459</v>
      </c>
      <c r="C4" s="28" t="s">
        <v>35</v>
      </c>
      <c r="D4" s="28" t="s">
        <v>317</v>
      </c>
    </row>
    <row r="5" spans="1:2" ht="12.75">
      <c r="A5" s="29" t="s">
        <v>184</v>
      </c>
      <c r="B5" s="28" t="s">
        <v>459</v>
      </c>
    </row>
    <row r="6" spans="1:4" ht="12.75">
      <c r="A6" s="29" t="s">
        <v>374</v>
      </c>
      <c r="B6" s="28" t="s">
        <v>409</v>
      </c>
      <c r="C6" s="28" t="s">
        <v>64</v>
      </c>
      <c r="D6" s="28" t="s">
        <v>52</v>
      </c>
    </row>
    <row r="7" spans="1:3" ht="12.75">
      <c r="A7" s="29" t="s">
        <v>374</v>
      </c>
      <c r="B7" s="28" t="s">
        <v>368</v>
      </c>
      <c r="C7" s="28" t="s">
        <v>92</v>
      </c>
    </row>
    <row r="8" spans="1:3" ht="12.75">
      <c r="A8" s="29" t="s">
        <v>108</v>
      </c>
      <c r="B8" s="28" t="s">
        <v>480</v>
      </c>
      <c r="C8" s="28" t="s">
        <v>535</v>
      </c>
    </row>
    <row r="9" spans="1:3" ht="12.75">
      <c r="A9" s="29" t="s">
        <v>111</v>
      </c>
      <c r="B9" s="28" t="s">
        <v>528</v>
      </c>
      <c r="C9" s="28" t="s">
        <v>343</v>
      </c>
    </row>
    <row r="10" spans="1:3" ht="25.5">
      <c r="A10" s="29" t="s">
        <v>63</v>
      </c>
      <c r="B10" s="28" t="s">
        <v>496</v>
      </c>
      <c r="C10" s="28" t="s">
        <v>292</v>
      </c>
    </row>
    <row r="11" spans="1:4" ht="12.75">
      <c r="A11" s="29" t="s">
        <v>274</v>
      </c>
      <c r="B11" s="28" t="s">
        <v>35</v>
      </c>
      <c r="D11" s="28" t="s">
        <v>204</v>
      </c>
    </row>
    <row r="12" spans="1:4" ht="38.25">
      <c r="A12" s="29" t="s">
        <v>417</v>
      </c>
      <c r="B12" s="28" t="s">
        <v>35</v>
      </c>
      <c r="C12" s="28" t="s">
        <v>35</v>
      </c>
      <c r="D12" s="28" t="s">
        <v>339</v>
      </c>
    </row>
    <row r="13" spans="2:4" ht="12.75">
      <c r="B13" s="28" t="s">
        <v>335</v>
      </c>
      <c r="C13" s="28" t="s">
        <v>245</v>
      </c>
      <c r="D13" s="28" t="s">
        <v>252</v>
      </c>
    </row>
    <row r="14" spans="2:4" ht="12.75">
      <c r="B14" s="28" t="s">
        <v>191</v>
      </c>
      <c r="C14" s="28" t="s">
        <v>427</v>
      </c>
      <c r="D14" s="28" t="s">
        <v>252</v>
      </c>
    </row>
    <row r="15" spans="2:4" ht="12.75">
      <c r="B15" s="28" t="s">
        <v>276</v>
      </c>
      <c r="C15" s="28" t="s">
        <v>243</v>
      </c>
      <c r="D15" s="28" t="s">
        <v>46</v>
      </c>
    </row>
    <row r="16" spans="2:4" ht="12.75">
      <c r="B16" s="28" t="s">
        <v>443</v>
      </c>
      <c r="C16" s="28" t="s">
        <v>488</v>
      </c>
      <c r="D16" s="28" t="s">
        <v>509</v>
      </c>
    </row>
    <row r="17" spans="2:4" ht="12.75">
      <c r="B17" s="28" t="s">
        <v>341</v>
      </c>
      <c r="C17" s="28" t="s">
        <v>51</v>
      </c>
      <c r="D17" s="28" t="s">
        <v>509</v>
      </c>
    </row>
    <row r="18" spans="2:4" ht="12.75">
      <c r="B18" s="28" t="s">
        <v>435</v>
      </c>
      <c r="C18" s="28" t="s">
        <v>225</v>
      </c>
      <c r="D18" s="28" t="s">
        <v>509</v>
      </c>
    </row>
    <row r="19" spans="2:4" ht="12.75">
      <c r="B19" s="28" t="s">
        <v>367</v>
      </c>
      <c r="C19" s="28" t="s">
        <v>193</v>
      </c>
      <c r="D19" s="28" t="s">
        <v>509</v>
      </c>
    </row>
    <row r="20" spans="2:4" ht="12.75">
      <c r="B20" s="28" t="s">
        <v>218</v>
      </c>
      <c r="C20" s="28" t="s">
        <v>517</v>
      </c>
      <c r="D20" s="28" t="s">
        <v>509</v>
      </c>
    </row>
    <row r="21" spans="2:3" ht="12.75">
      <c r="B21" s="28" t="s">
        <v>320</v>
      </c>
      <c r="C21" s="28" t="s">
        <v>533</v>
      </c>
    </row>
    <row r="22" spans="2:4" ht="25.5">
      <c r="B22" s="28" t="s">
        <v>493</v>
      </c>
      <c r="C22" s="28" t="s">
        <v>485</v>
      </c>
      <c r="D22" s="28" t="s">
        <v>158</v>
      </c>
    </row>
    <row r="23" spans="2:4" ht="25.5">
      <c r="B23" s="28" t="s">
        <v>492</v>
      </c>
      <c r="C23" s="28" t="s">
        <v>157</v>
      </c>
      <c r="D23" s="28" t="s">
        <v>388</v>
      </c>
    </row>
    <row r="24" spans="2:3" ht="12.75">
      <c r="B24" s="28" t="s">
        <v>2</v>
      </c>
      <c r="C24" s="28" t="s">
        <v>343</v>
      </c>
    </row>
    <row r="25" spans="2:3" ht="12.75">
      <c r="B25" s="28" t="s">
        <v>534</v>
      </c>
      <c r="C25" s="28" t="s">
        <v>25</v>
      </c>
    </row>
  </sheetData>
  <sheetProtection/>
  <mergeCells count="2">
    <mergeCell ref="A1:D1"/>
    <mergeCell ref="A2:D2"/>
  </mergeCells>
  <printOptions/>
  <pageMargins left="0.75" right="0.75" top="1" bottom="1" header="0.5" footer="0.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D3"/>
  <sheetViews>
    <sheetView zoomScalePageLayoutView="0" workbookViewId="0" topLeftCell="A1">
      <pane ySplit="3" topLeftCell="A4" activePane="bottomLeft" state="frozen"/>
      <selection pane="topLeft" activeCell="A1" sqref="A1"/>
      <selection pane="bottomLeft" activeCell="G33" sqref="G33"/>
    </sheetView>
  </sheetViews>
  <sheetFormatPr defaultColWidth="17.140625" defaultRowHeight="12.75" customHeight="1"/>
  <cols>
    <col min="1" max="20" width="17.140625" style="32" customWidth="1"/>
    <col min="21" max="16384" width="17.140625" style="32" customWidth="1"/>
  </cols>
  <sheetData>
    <row r="1" spans="1:4" ht="18.75">
      <c r="A1" s="144" t="s">
        <v>120</v>
      </c>
      <c r="B1" s="144"/>
      <c r="C1" s="144"/>
      <c r="D1" s="144"/>
    </row>
    <row r="2" spans="1:4" ht="15">
      <c r="A2" s="132" t="s">
        <v>77</v>
      </c>
      <c r="B2" s="132"/>
      <c r="C2" s="132"/>
      <c r="D2" s="132"/>
    </row>
    <row r="3" spans="1:2" ht="15">
      <c r="A3" s="39" t="s">
        <v>506</v>
      </c>
      <c r="B3" s="39" t="s">
        <v>392</v>
      </c>
    </row>
  </sheetData>
  <sheetProtection/>
  <mergeCells count="2">
    <mergeCell ref="A1:D1"/>
    <mergeCell ref="A2:D2"/>
  </mergeCells>
  <printOptions/>
  <pageMargins left="0.75" right="0.75" top="1" bottom="1" header="0.5" footer="0.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N17"/>
  <sheetViews>
    <sheetView zoomScalePageLayoutView="0" workbookViewId="0" topLeftCell="A1">
      <pane ySplit="3" topLeftCell="A4" activePane="bottomLeft" state="frozen"/>
      <selection pane="topLeft" activeCell="A1" sqref="A1"/>
      <selection pane="bottomLeft" activeCell="M16" sqref="A16:M16"/>
    </sheetView>
  </sheetViews>
  <sheetFormatPr defaultColWidth="17.140625" defaultRowHeight="12.75" customHeight="1"/>
  <cols>
    <col min="1" max="1" width="17.140625" style="32" customWidth="1"/>
    <col min="2" max="12" width="10.28125" style="32" customWidth="1"/>
    <col min="13" max="13" width="10.140625" style="32" customWidth="1"/>
    <col min="14" max="14" width="17.140625" style="32" customWidth="1"/>
    <col min="15" max="16384" width="17.140625" style="32" customWidth="1"/>
  </cols>
  <sheetData>
    <row r="1" spans="1:14" ht="23.25">
      <c r="A1" s="145" t="s">
        <v>19</v>
      </c>
      <c r="B1" s="145"/>
      <c r="C1" s="145"/>
      <c r="D1" s="145"/>
      <c r="E1" s="145"/>
      <c r="F1" s="145"/>
      <c r="G1" s="145"/>
      <c r="H1" s="145"/>
      <c r="I1" s="145"/>
      <c r="J1" s="145"/>
      <c r="K1" s="145"/>
      <c r="L1" s="28"/>
      <c r="M1" s="28"/>
      <c r="N1" s="28"/>
    </row>
    <row r="2" spans="1:14" ht="15">
      <c r="A2" s="132" t="s">
        <v>196</v>
      </c>
      <c r="B2" s="132"/>
      <c r="C2" s="132"/>
      <c r="D2" s="132"/>
      <c r="E2" s="132"/>
      <c r="F2" s="132"/>
      <c r="G2" s="132"/>
      <c r="H2" s="132"/>
      <c r="I2" s="132"/>
      <c r="J2" s="132"/>
      <c r="K2" s="132"/>
      <c r="L2" s="65"/>
      <c r="M2" s="65"/>
      <c r="N2" s="65"/>
    </row>
    <row r="3" spans="1:14" ht="15">
      <c r="A3" s="39" t="s">
        <v>10</v>
      </c>
      <c r="B3" s="39" t="s">
        <v>456</v>
      </c>
      <c r="C3" s="39" t="s">
        <v>452</v>
      </c>
      <c r="D3" s="39" t="s">
        <v>451</v>
      </c>
      <c r="E3" s="39" t="s">
        <v>454</v>
      </c>
      <c r="F3" s="39" t="s">
        <v>453</v>
      </c>
      <c r="G3" s="39" t="s">
        <v>446</v>
      </c>
      <c r="H3" s="39" t="s">
        <v>445</v>
      </c>
      <c r="I3" s="39" t="s">
        <v>448</v>
      </c>
      <c r="J3" s="39" t="s">
        <v>447</v>
      </c>
      <c r="K3" s="39" t="s">
        <v>236</v>
      </c>
      <c r="L3" s="39" t="s">
        <v>240</v>
      </c>
      <c r="M3" s="39" t="s">
        <v>239</v>
      </c>
      <c r="N3" s="39"/>
    </row>
    <row r="4" spans="1:13" ht="38.25">
      <c r="A4" s="28" t="s">
        <v>500</v>
      </c>
      <c r="B4" s="28" t="s">
        <v>90</v>
      </c>
      <c r="C4" s="28" t="s">
        <v>90</v>
      </c>
      <c r="D4" s="28" t="s">
        <v>90</v>
      </c>
      <c r="E4" s="28" t="s">
        <v>416</v>
      </c>
      <c r="F4" s="28" t="s">
        <v>416</v>
      </c>
      <c r="G4" s="28" t="s">
        <v>416</v>
      </c>
      <c r="H4" s="28" t="s">
        <v>342</v>
      </c>
      <c r="I4" s="28" t="s">
        <v>433</v>
      </c>
      <c r="J4" s="28" t="s">
        <v>433</v>
      </c>
      <c r="K4" s="28" t="s">
        <v>433</v>
      </c>
      <c r="L4" s="28" t="s">
        <v>437</v>
      </c>
      <c r="M4" s="28" t="s">
        <v>342</v>
      </c>
    </row>
    <row r="5" spans="1:13" ht="12.75">
      <c r="A5" s="28" t="s">
        <v>122</v>
      </c>
      <c r="B5" s="28" t="s">
        <v>344</v>
      </c>
      <c r="C5" s="28" t="s">
        <v>344</v>
      </c>
      <c r="D5" s="28" t="s">
        <v>344</v>
      </c>
      <c r="E5" s="28" t="s">
        <v>477</v>
      </c>
      <c r="F5" s="28" t="s">
        <v>477</v>
      </c>
      <c r="G5" s="28" t="s">
        <v>477</v>
      </c>
      <c r="H5" s="28" t="s">
        <v>477</v>
      </c>
      <c r="I5" s="28" t="s">
        <v>477</v>
      </c>
      <c r="J5" s="28" t="s">
        <v>477</v>
      </c>
      <c r="K5" s="28" t="s">
        <v>477</v>
      </c>
      <c r="L5" s="28" t="s">
        <v>477</v>
      </c>
      <c r="M5" s="28" t="s">
        <v>477</v>
      </c>
    </row>
    <row r="6" spans="1:13" ht="12.75">
      <c r="A6" s="28" t="s">
        <v>484</v>
      </c>
      <c r="B6" s="28" t="s">
        <v>344</v>
      </c>
      <c r="C6" s="28" t="s">
        <v>344</v>
      </c>
      <c r="D6" s="28" t="s">
        <v>344</v>
      </c>
      <c r="E6" s="28" t="s">
        <v>477</v>
      </c>
      <c r="F6" s="28" t="s">
        <v>477</v>
      </c>
      <c r="G6" s="28" t="s">
        <v>477</v>
      </c>
      <c r="H6" s="28" t="s">
        <v>477</v>
      </c>
      <c r="I6" s="28" t="s">
        <v>477</v>
      </c>
      <c r="J6" s="28" t="s">
        <v>477</v>
      </c>
      <c r="K6" s="28" t="s">
        <v>477</v>
      </c>
      <c r="L6" s="28" t="s">
        <v>477</v>
      </c>
      <c r="M6" s="28" t="s">
        <v>477</v>
      </c>
    </row>
    <row r="7" spans="1:13" ht="12.75">
      <c r="A7" s="28" t="s">
        <v>110</v>
      </c>
      <c r="B7" s="28" t="s">
        <v>344</v>
      </c>
      <c r="C7" s="28" t="s">
        <v>344</v>
      </c>
      <c r="D7" s="28" t="s">
        <v>344</v>
      </c>
      <c r="E7" s="28" t="s">
        <v>477</v>
      </c>
      <c r="F7" s="28" t="s">
        <v>477</v>
      </c>
      <c r="G7" s="28" t="s">
        <v>477</v>
      </c>
      <c r="H7" s="28" t="s">
        <v>477</v>
      </c>
      <c r="I7" s="28" t="s">
        <v>477</v>
      </c>
      <c r="J7" s="28" t="s">
        <v>477</v>
      </c>
      <c r="K7" s="28" t="s">
        <v>477</v>
      </c>
      <c r="L7" s="28" t="s">
        <v>477</v>
      </c>
      <c r="M7" s="28" t="s">
        <v>477</v>
      </c>
    </row>
    <row r="8" spans="1:13" ht="12.75">
      <c r="A8" s="28" t="s">
        <v>247</v>
      </c>
      <c r="B8" s="28" t="s">
        <v>344</v>
      </c>
      <c r="C8" s="28" t="s">
        <v>344</v>
      </c>
      <c r="D8" s="28" t="s">
        <v>344</v>
      </c>
      <c r="E8" s="28" t="s">
        <v>477</v>
      </c>
      <c r="F8" s="28" t="s">
        <v>477</v>
      </c>
      <c r="G8" s="28" t="s">
        <v>477</v>
      </c>
      <c r="H8" s="28" t="s">
        <v>477</v>
      </c>
      <c r="I8" s="28" t="s">
        <v>477</v>
      </c>
      <c r="J8" s="28" t="s">
        <v>477</v>
      </c>
      <c r="K8" s="28" t="s">
        <v>477</v>
      </c>
      <c r="L8" s="28" t="s">
        <v>477</v>
      </c>
      <c r="M8" s="28" t="s">
        <v>477</v>
      </c>
    </row>
    <row r="9" spans="1:13" ht="12.75">
      <c r="A9" s="28" t="s">
        <v>248</v>
      </c>
      <c r="B9" s="28" t="s">
        <v>344</v>
      </c>
      <c r="C9" s="28" t="s">
        <v>344</v>
      </c>
      <c r="D9" s="28" t="s">
        <v>344</v>
      </c>
      <c r="E9" s="28" t="s">
        <v>477</v>
      </c>
      <c r="F9" s="28" t="s">
        <v>477</v>
      </c>
      <c r="G9" s="28" t="s">
        <v>477</v>
      </c>
      <c r="H9" s="28" t="s">
        <v>477</v>
      </c>
      <c r="I9" s="28" t="s">
        <v>477</v>
      </c>
      <c r="J9" s="28" t="s">
        <v>477</v>
      </c>
      <c r="K9" s="28" t="s">
        <v>477</v>
      </c>
      <c r="L9" s="28" t="s">
        <v>477</v>
      </c>
      <c r="M9" s="28" t="s">
        <v>477</v>
      </c>
    </row>
    <row r="10" spans="1:13" ht="12.75">
      <c r="A10" s="28" t="s">
        <v>372</v>
      </c>
      <c r="B10" s="28" t="s">
        <v>344</v>
      </c>
      <c r="C10" s="28" t="s">
        <v>344</v>
      </c>
      <c r="D10" s="28" t="s">
        <v>344</v>
      </c>
      <c r="E10" s="28" t="s">
        <v>477</v>
      </c>
      <c r="F10" s="28" t="s">
        <v>477</v>
      </c>
      <c r="G10" s="28" t="s">
        <v>477</v>
      </c>
      <c r="H10" s="28" t="s">
        <v>477</v>
      </c>
      <c r="I10" s="28" t="s">
        <v>477</v>
      </c>
      <c r="J10" s="28" t="s">
        <v>477</v>
      </c>
      <c r="K10" s="28" t="s">
        <v>477</v>
      </c>
      <c r="L10" s="28" t="s">
        <v>477</v>
      </c>
      <c r="M10" s="28" t="s">
        <v>477</v>
      </c>
    </row>
    <row r="11" spans="1:13" ht="12.75">
      <c r="A11" s="28" t="s">
        <v>369</v>
      </c>
      <c r="B11" s="28" t="s">
        <v>344</v>
      </c>
      <c r="C11" s="28" t="s">
        <v>344</v>
      </c>
      <c r="D11" s="28" t="s">
        <v>344</v>
      </c>
      <c r="E11" s="28" t="s">
        <v>477</v>
      </c>
      <c r="F11" s="28" t="s">
        <v>477</v>
      </c>
      <c r="G11" s="28" t="s">
        <v>477</v>
      </c>
      <c r="H11" s="28" t="s">
        <v>477</v>
      </c>
      <c r="I11" s="28" t="s">
        <v>477</v>
      </c>
      <c r="J11" s="28" t="s">
        <v>477</v>
      </c>
      <c r="K11" s="28" t="s">
        <v>477</v>
      </c>
      <c r="L11" s="28" t="s">
        <v>477</v>
      </c>
      <c r="M11" s="28" t="s">
        <v>477</v>
      </c>
    </row>
    <row r="12" spans="2:13" ht="12.75">
      <c r="B12" s="28" t="s">
        <v>344</v>
      </c>
      <c r="C12" s="28" t="s">
        <v>344</v>
      </c>
      <c r="D12" s="28" t="s">
        <v>344</v>
      </c>
      <c r="E12" s="28" t="s">
        <v>477</v>
      </c>
      <c r="F12" s="28" t="s">
        <v>477</v>
      </c>
      <c r="G12" s="28" t="s">
        <v>477</v>
      </c>
      <c r="H12" s="28" t="s">
        <v>477</v>
      </c>
      <c r="I12" s="28" t="s">
        <v>477</v>
      </c>
      <c r="J12" s="28" t="s">
        <v>477</v>
      </c>
      <c r="K12" s="28" t="s">
        <v>477</v>
      </c>
      <c r="L12" s="28" t="s">
        <v>477</v>
      </c>
      <c r="M12" s="28" t="s">
        <v>477</v>
      </c>
    </row>
    <row r="13" spans="2:13" ht="12.75">
      <c r="B13" s="28" t="s">
        <v>344</v>
      </c>
      <c r="C13" s="28" t="s">
        <v>344</v>
      </c>
      <c r="D13" s="28" t="s">
        <v>344</v>
      </c>
      <c r="E13" s="28" t="s">
        <v>477</v>
      </c>
      <c r="F13" s="28" t="s">
        <v>477</v>
      </c>
      <c r="G13" s="28" t="s">
        <v>477</v>
      </c>
      <c r="H13" s="28" t="s">
        <v>477</v>
      </c>
      <c r="I13" s="28" t="s">
        <v>477</v>
      </c>
      <c r="J13" s="28" t="s">
        <v>477</v>
      </c>
      <c r="K13" s="28" t="s">
        <v>477</v>
      </c>
      <c r="L13" s="28" t="s">
        <v>477</v>
      </c>
      <c r="M13" s="28" t="s">
        <v>477</v>
      </c>
    </row>
    <row r="14" spans="2:13" ht="12.75">
      <c r="B14" s="28" t="s">
        <v>344</v>
      </c>
      <c r="C14" s="28" t="s">
        <v>344</v>
      </c>
      <c r="D14" s="28" t="s">
        <v>344</v>
      </c>
      <c r="E14" s="28" t="s">
        <v>477</v>
      </c>
      <c r="F14" s="28" t="s">
        <v>477</v>
      </c>
      <c r="G14" s="28" t="s">
        <v>477</v>
      </c>
      <c r="H14" s="28" t="s">
        <v>477</v>
      </c>
      <c r="I14" s="28" t="s">
        <v>477</v>
      </c>
      <c r="J14" s="28" t="s">
        <v>477</v>
      </c>
      <c r="K14" s="28" t="s">
        <v>477</v>
      </c>
      <c r="L14" s="28" t="s">
        <v>477</v>
      </c>
      <c r="M14" s="28" t="s">
        <v>477</v>
      </c>
    </row>
    <row r="15" spans="1:13" ht="12.75">
      <c r="A15" s="56"/>
      <c r="B15" s="56"/>
      <c r="C15" s="56"/>
      <c r="D15" s="56"/>
      <c r="E15" s="56"/>
      <c r="F15" s="56"/>
      <c r="G15" s="56"/>
      <c r="H15" s="56"/>
      <c r="I15" s="56"/>
      <c r="J15" s="56"/>
      <c r="K15" s="56"/>
      <c r="L15" s="56"/>
      <c r="M15" s="56"/>
    </row>
    <row r="16" spans="1:13" ht="12.75">
      <c r="A16" s="155">
        <f aca="true" t="shared" si="0" ref="A16:M16">11-COUNTBLANK(A3:A14)</f>
        <v>8</v>
      </c>
      <c r="B16" s="155">
        <f t="shared" si="0"/>
        <v>11</v>
      </c>
      <c r="C16" s="155">
        <f t="shared" si="0"/>
        <v>11</v>
      </c>
      <c r="D16" s="155">
        <f t="shared" si="0"/>
        <v>11</v>
      </c>
      <c r="E16" s="155">
        <f t="shared" si="0"/>
        <v>11</v>
      </c>
      <c r="F16" s="155">
        <f t="shared" si="0"/>
        <v>11</v>
      </c>
      <c r="G16" s="155">
        <f t="shared" si="0"/>
        <v>11</v>
      </c>
      <c r="H16" s="155">
        <f t="shared" si="0"/>
        <v>11</v>
      </c>
      <c r="I16" s="155">
        <f t="shared" si="0"/>
        <v>11</v>
      </c>
      <c r="J16" s="155">
        <f t="shared" si="0"/>
        <v>11</v>
      </c>
      <c r="K16" s="155">
        <f t="shared" si="0"/>
        <v>11</v>
      </c>
      <c r="L16" s="155">
        <f t="shared" si="0"/>
        <v>11</v>
      </c>
      <c r="M16" s="155">
        <f t="shared" si="0"/>
        <v>11</v>
      </c>
    </row>
    <row r="17" spans="1:13" ht="12.75">
      <c r="A17" s="28" t="s">
        <v>472</v>
      </c>
      <c r="B17" s="28">
        <f>SUM(A16:M16)</f>
        <v>140</v>
      </c>
      <c r="L17" s="28" t="s">
        <v>107</v>
      </c>
      <c r="M17" s="28">
        <f>SUM(A16:M16)</f>
        <v>140</v>
      </c>
    </row>
  </sheetData>
  <sheetProtection/>
  <mergeCells count="2">
    <mergeCell ref="A1:K1"/>
    <mergeCell ref="A2:K2"/>
  </mergeCell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P17"/>
  <sheetViews>
    <sheetView zoomScalePageLayoutView="0" workbookViewId="0" topLeftCell="C1">
      <pane ySplit="3" topLeftCell="A4" activePane="bottomLeft" state="frozen"/>
      <selection pane="topLeft" activeCell="A1" sqref="A1"/>
      <selection pane="bottomLeft" activeCell="I27" sqref="I27"/>
    </sheetView>
  </sheetViews>
  <sheetFormatPr defaultColWidth="17.140625" defaultRowHeight="12.75" customHeight="1"/>
  <cols>
    <col min="1" max="1" width="19.140625" style="0" customWidth="1"/>
    <col min="2" max="2" width="17.140625" style="0" customWidth="1"/>
    <col min="3" max="3" width="14.57421875" style="0" customWidth="1"/>
    <col min="4" max="4" width="18.140625" style="0" customWidth="1"/>
    <col min="5" max="10" width="9.421875" style="0" customWidth="1"/>
    <col min="11" max="11" width="10.140625" style="0" customWidth="1"/>
    <col min="12" max="16" width="17.140625" style="0" customWidth="1"/>
  </cols>
  <sheetData>
    <row r="1" spans="1:16" ht="23.25">
      <c r="A1" s="104" t="s">
        <v>140</v>
      </c>
      <c r="B1" s="104"/>
      <c r="C1" s="104"/>
      <c r="D1" s="104"/>
      <c r="E1" s="105"/>
      <c r="F1" s="105"/>
      <c r="G1" s="106"/>
      <c r="H1" s="106"/>
      <c r="I1" s="106"/>
      <c r="J1" s="106"/>
      <c r="K1" s="32"/>
      <c r="L1" s="32"/>
      <c r="M1" s="32"/>
      <c r="N1" s="32"/>
      <c r="O1" s="32"/>
      <c r="P1" s="32"/>
    </row>
    <row r="2" spans="1:16" ht="32.25" customHeight="1">
      <c r="A2" s="107" t="s">
        <v>66</v>
      </c>
      <c r="B2" s="107"/>
      <c r="C2" s="107"/>
      <c r="D2" s="107"/>
      <c r="E2" s="108"/>
      <c r="F2" s="108"/>
      <c r="G2" s="109"/>
      <c r="H2" s="109"/>
      <c r="I2" s="109"/>
      <c r="J2" s="109"/>
      <c r="K2" s="32"/>
      <c r="L2" s="32"/>
      <c r="M2" s="32"/>
      <c r="N2" s="32"/>
      <c r="O2" s="32"/>
      <c r="P2" s="32"/>
    </row>
    <row r="3" spans="1:16" ht="51">
      <c r="A3" s="33" t="s">
        <v>139</v>
      </c>
      <c r="B3" s="33" t="s">
        <v>230</v>
      </c>
      <c r="C3" s="33" t="s">
        <v>208</v>
      </c>
      <c r="D3" s="33" t="s">
        <v>211</v>
      </c>
      <c r="E3" s="33" t="s">
        <v>399</v>
      </c>
      <c r="F3" s="33" t="s">
        <v>291</v>
      </c>
      <c r="G3" s="33" t="s">
        <v>177</v>
      </c>
      <c r="H3" s="33" t="s">
        <v>250</v>
      </c>
      <c r="I3" s="33" t="s">
        <v>366</v>
      </c>
      <c r="J3" s="33" t="s">
        <v>529</v>
      </c>
      <c r="K3" s="29" t="s">
        <v>39</v>
      </c>
      <c r="L3" s="29" t="s">
        <v>176</v>
      </c>
      <c r="M3" s="29" t="s">
        <v>185</v>
      </c>
      <c r="N3" s="29" t="s">
        <v>390</v>
      </c>
      <c r="O3" s="29" t="s">
        <v>266</v>
      </c>
      <c r="P3" s="29" t="s">
        <v>378</v>
      </c>
    </row>
    <row r="4" spans="1:16" ht="33.75" customHeight="1">
      <c r="A4" s="28" t="s">
        <v>172</v>
      </c>
      <c r="B4" s="28" t="s">
        <v>105</v>
      </c>
      <c r="C4" s="28" t="s">
        <v>54</v>
      </c>
      <c r="D4" s="34" t="s">
        <v>257</v>
      </c>
      <c r="E4" s="34" t="s">
        <v>7</v>
      </c>
      <c r="F4" s="34" t="s">
        <v>264</v>
      </c>
      <c r="G4" s="28" t="s">
        <v>264</v>
      </c>
      <c r="H4" s="28">
        <v>1</v>
      </c>
      <c r="I4" s="28">
        <v>1</v>
      </c>
      <c r="J4" s="28">
        <v>0</v>
      </c>
      <c r="K4" s="28">
        <v>1</v>
      </c>
      <c r="L4" s="28">
        <v>1</v>
      </c>
      <c r="M4" s="28">
        <v>1</v>
      </c>
      <c r="N4" s="28" t="s">
        <v>264</v>
      </c>
      <c r="O4" s="32"/>
      <c r="P4" s="32"/>
    </row>
    <row r="5" spans="1:16" ht="33.75" customHeight="1">
      <c r="A5" s="28" t="s">
        <v>172</v>
      </c>
      <c r="B5" s="28" t="s">
        <v>104</v>
      </c>
      <c r="C5" s="28" t="s">
        <v>99</v>
      </c>
      <c r="D5" s="28" t="s">
        <v>101</v>
      </c>
      <c r="E5" s="28" t="s">
        <v>194</v>
      </c>
      <c r="F5" s="28" t="s">
        <v>264</v>
      </c>
      <c r="G5" s="28" t="s">
        <v>264</v>
      </c>
      <c r="H5" s="28">
        <v>2</v>
      </c>
      <c r="I5" s="28">
        <v>2</v>
      </c>
      <c r="J5" s="28">
        <v>2</v>
      </c>
      <c r="K5" s="28">
        <v>0</v>
      </c>
      <c r="L5" s="28">
        <v>0</v>
      </c>
      <c r="M5" s="28">
        <v>6</v>
      </c>
      <c r="N5" s="28" t="s">
        <v>205</v>
      </c>
      <c r="O5" s="32"/>
      <c r="P5" s="32"/>
    </row>
    <row r="6" spans="1:16" ht="33.75" customHeight="1">
      <c r="A6" s="28" t="s">
        <v>172</v>
      </c>
      <c r="B6" s="28" t="s">
        <v>103</v>
      </c>
      <c r="C6" s="28" t="s">
        <v>99</v>
      </c>
      <c r="D6" s="28" t="s">
        <v>194</v>
      </c>
      <c r="E6" s="28" t="s">
        <v>264</v>
      </c>
      <c r="F6" s="28">
        <v>2</v>
      </c>
      <c r="G6" s="28">
        <v>2</v>
      </c>
      <c r="H6" s="28">
        <v>1</v>
      </c>
      <c r="I6" s="32"/>
      <c r="J6" s="32"/>
      <c r="K6" s="32"/>
      <c r="L6" s="32"/>
      <c r="M6" s="32"/>
      <c r="N6" s="32"/>
      <c r="O6" s="32"/>
      <c r="P6" s="32"/>
    </row>
    <row r="13" spans="1:10" ht="18.75">
      <c r="A13" s="110"/>
      <c r="B13" s="110"/>
      <c r="C13" s="110"/>
      <c r="D13" s="110"/>
      <c r="E13" s="110"/>
      <c r="F13" s="110"/>
      <c r="G13" s="110"/>
      <c r="H13" s="110"/>
      <c r="I13" s="110"/>
      <c r="J13" s="110"/>
    </row>
    <row r="14" spans="1:10" ht="12.75" customHeight="1">
      <c r="A14" s="111"/>
      <c r="B14" s="111"/>
      <c r="C14" s="111"/>
      <c r="D14" s="111"/>
      <c r="E14" s="111"/>
      <c r="F14" s="111"/>
      <c r="G14" s="111"/>
      <c r="H14" s="111"/>
      <c r="I14" s="111"/>
      <c r="J14" s="111"/>
    </row>
    <row r="15" spans="1:10" ht="12.75">
      <c r="A15" s="112"/>
      <c r="B15" s="112"/>
      <c r="C15" s="112"/>
      <c r="D15" s="112"/>
      <c r="E15" s="112"/>
      <c r="F15" s="112"/>
      <c r="G15" s="112"/>
      <c r="H15" s="112"/>
      <c r="I15" s="112"/>
      <c r="J15" s="112"/>
    </row>
    <row r="16" spans="1:10" ht="12.75">
      <c r="A16" s="111"/>
      <c r="B16" s="111"/>
      <c r="C16" s="111"/>
      <c r="D16" s="111"/>
      <c r="E16" s="111"/>
      <c r="F16" s="111"/>
      <c r="G16" s="111"/>
      <c r="H16" s="111"/>
      <c r="I16" s="111"/>
      <c r="J16" s="111"/>
    </row>
    <row r="17" spans="1:10" ht="12.75" customHeight="1">
      <c r="A17" s="35"/>
      <c r="B17" s="35"/>
      <c r="C17" s="35"/>
      <c r="D17" s="35"/>
      <c r="E17" s="35"/>
      <c r="F17" s="35"/>
      <c r="G17" s="35"/>
      <c r="H17" s="35"/>
      <c r="I17" s="35"/>
      <c r="J17" s="35"/>
    </row>
  </sheetData>
  <sheetProtection/>
  <mergeCells count="6">
    <mergeCell ref="A1:J1"/>
    <mergeCell ref="A2:J2"/>
    <mergeCell ref="A13:J13"/>
    <mergeCell ref="A14:J14"/>
    <mergeCell ref="A15:J15"/>
    <mergeCell ref="A16:J16"/>
  </mergeCells>
  <printOptions/>
  <pageMargins left="0.75" right="0.75" top="1" bottom="1" header="0.5" footer="0.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G8"/>
  <sheetViews>
    <sheetView zoomScalePageLayoutView="0" workbookViewId="0" topLeftCell="A1">
      <pane ySplit="3" topLeftCell="A4" activePane="bottomLeft" state="frozen"/>
      <selection pane="topLeft" activeCell="A1" sqref="A1"/>
      <selection pane="bottomLeft" activeCell="E12" sqref="E12"/>
    </sheetView>
  </sheetViews>
  <sheetFormatPr defaultColWidth="17.140625" defaultRowHeight="12.75" customHeight="1"/>
  <cols>
    <col min="1" max="1" width="22.421875" style="32" customWidth="1"/>
    <col min="2" max="2" width="18.8515625" style="32" customWidth="1"/>
    <col min="3" max="3" width="14.28125" style="32" customWidth="1"/>
    <col min="4" max="4" width="17.140625" style="32" customWidth="1"/>
    <col min="5" max="6" width="11.8515625" style="32" customWidth="1"/>
    <col min="7" max="7" width="17.140625" style="32" customWidth="1"/>
    <col min="8" max="16384" width="17.140625" style="32" customWidth="1"/>
  </cols>
  <sheetData>
    <row r="1" spans="1:7" ht="23.25">
      <c r="A1" s="104" t="s">
        <v>476</v>
      </c>
      <c r="B1" s="133"/>
      <c r="C1" s="133"/>
      <c r="D1" s="145"/>
      <c r="E1" s="145"/>
      <c r="F1" s="145"/>
      <c r="G1" s="31"/>
    </row>
    <row r="2" spans="1:7" ht="15">
      <c r="A2" s="134" t="s">
        <v>346</v>
      </c>
      <c r="B2" s="134"/>
      <c r="C2" s="134"/>
      <c r="D2" s="134"/>
      <c r="E2" s="134"/>
      <c r="F2" s="134"/>
      <c r="G2" s="65"/>
    </row>
    <row r="3" spans="1:7" ht="45">
      <c r="A3" s="68" t="s">
        <v>531</v>
      </c>
      <c r="B3" s="68" t="s">
        <v>32</v>
      </c>
      <c r="C3" s="68" t="s">
        <v>389</v>
      </c>
      <c r="D3" s="68" t="s">
        <v>526</v>
      </c>
      <c r="E3" s="68" t="s">
        <v>527</v>
      </c>
      <c r="F3" s="68" t="s">
        <v>296</v>
      </c>
      <c r="G3" s="68" t="s">
        <v>199</v>
      </c>
    </row>
    <row r="4" spans="1:7" ht="25.5">
      <c r="A4" s="28" t="s">
        <v>42</v>
      </c>
      <c r="B4" s="28" t="s">
        <v>17</v>
      </c>
      <c r="C4" s="28" t="s">
        <v>100</v>
      </c>
      <c r="D4" s="28" t="s">
        <v>421</v>
      </c>
      <c r="E4" s="45">
        <v>140</v>
      </c>
      <c r="F4" s="45">
        <v>200</v>
      </c>
      <c r="G4" s="28">
        <v>15</v>
      </c>
    </row>
    <row r="5" spans="5:6" ht="12.75">
      <c r="E5" s="45"/>
      <c r="F5" s="45"/>
    </row>
    <row r="6" spans="5:6" ht="12.75">
      <c r="E6" s="45"/>
      <c r="F6" s="45"/>
    </row>
    <row r="7" spans="1:6" ht="12.75">
      <c r="A7" s="90"/>
      <c r="B7" s="90"/>
      <c r="E7" s="45"/>
      <c r="F7" s="45"/>
    </row>
    <row r="8" spans="1:7" ht="18.75">
      <c r="A8" s="91"/>
      <c r="B8" s="34"/>
      <c r="C8" s="53"/>
      <c r="D8" s="53"/>
      <c r="E8" s="53"/>
      <c r="F8" s="53"/>
      <c r="G8" s="53"/>
    </row>
  </sheetData>
  <sheetProtection/>
  <mergeCells count="2">
    <mergeCell ref="A1:F1"/>
    <mergeCell ref="A2:F2"/>
  </mergeCells>
  <printOptions/>
  <pageMargins left="0.75" right="0.75" top="1" bottom="1" header="0.5" footer="0.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C21"/>
  <sheetViews>
    <sheetView zoomScalePageLayoutView="0" workbookViewId="0" topLeftCell="A1">
      <selection activeCell="D15" sqref="D15"/>
    </sheetView>
  </sheetViews>
  <sheetFormatPr defaultColWidth="17.140625" defaultRowHeight="12.75" customHeight="1"/>
  <cols>
    <col min="1" max="2" width="37.28125" style="32" customWidth="1"/>
    <col min="3" max="3" width="14.28125" style="32" customWidth="1"/>
    <col min="4" max="7" width="17.140625" style="32" customWidth="1"/>
    <col min="8" max="16384" width="17.140625" style="32" customWidth="1"/>
  </cols>
  <sheetData>
    <row r="1" spans="1:3" ht="18.75">
      <c r="A1" s="146" t="s">
        <v>201</v>
      </c>
      <c r="B1" s="147"/>
      <c r="C1" s="148"/>
    </row>
    <row r="2" spans="1:3" ht="12.75">
      <c r="A2" s="149" t="s">
        <v>36</v>
      </c>
      <c r="B2" s="149"/>
      <c r="C2" s="109"/>
    </row>
    <row r="3" spans="1:2" ht="12.75">
      <c r="A3" s="81" t="s">
        <v>394</v>
      </c>
      <c r="B3" s="81" t="s">
        <v>411</v>
      </c>
    </row>
    <row r="4" ht="12.75">
      <c r="B4" s="74"/>
    </row>
    <row r="5" spans="1:2" ht="12.75">
      <c r="A5" s="28" t="s">
        <v>357</v>
      </c>
      <c r="B5" s="69" t="s">
        <v>298</v>
      </c>
    </row>
    <row r="6" ht="12.75">
      <c r="B6" s="69" t="s">
        <v>500</v>
      </c>
    </row>
    <row r="7" ht="12.75">
      <c r="B7" s="69" t="s">
        <v>122</v>
      </c>
    </row>
    <row r="8" spans="1:2" ht="12.75">
      <c r="A8" s="28" t="s">
        <v>360</v>
      </c>
      <c r="B8" s="69" t="s">
        <v>478</v>
      </c>
    </row>
    <row r="9" ht="12.75">
      <c r="B9" s="69" t="s">
        <v>87</v>
      </c>
    </row>
    <row r="10" ht="12.75">
      <c r="B10" s="69" t="s">
        <v>377</v>
      </c>
    </row>
    <row r="11" ht="12.75">
      <c r="B11" s="69" t="s">
        <v>530</v>
      </c>
    </row>
    <row r="12" ht="12.75">
      <c r="B12" s="69"/>
    </row>
    <row r="13" spans="1:2" ht="12.75">
      <c r="A13" s="28" t="s">
        <v>353</v>
      </c>
      <c r="B13" s="69" t="s">
        <v>359</v>
      </c>
    </row>
    <row r="14" ht="12.75">
      <c r="B14" s="69" t="s">
        <v>491</v>
      </c>
    </row>
    <row r="15" ht="12.75">
      <c r="B15" s="69" t="s">
        <v>323</v>
      </c>
    </row>
    <row r="16" ht="12.75">
      <c r="B16" s="69" t="s">
        <v>495</v>
      </c>
    </row>
    <row r="18" spans="1:2" ht="12.75">
      <c r="A18" s="28" t="s">
        <v>355</v>
      </c>
      <c r="B18" s="69" t="s">
        <v>58</v>
      </c>
    </row>
    <row r="19" ht="12.75">
      <c r="B19" s="69"/>
    </row>
    <row r="20" spans="1:2" ht="12.75">
      <c r="A20" s="28" t="s">
        <v>476</v>
      </c>
      <c r="B20" s="69"/>
    </row>
    <row r="21" ht="12.75">
      <c r="B21" s="69"/>
    </row>
  </sheetData>
  <sheetProtection/>
  <mergeCells count="2">
    <mergeCell ref="A1:C1"/>
    <mergeCell ref="A2:C2"/>
  </mergeCells>
  <printOptions/>
  <pageMargins left="0.75" right="0.75" top="1" bottom="1" header="0.5" footer="0.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C74"/>
  <sheetViews>
    <sheetView zoomScalePageLayoutView="0" workbookViewId="0" topLeftCell="A1">
      <pane ySplit="4" topLeftCell="A47" activePane="bottomLeft" state="frozen"/>
      <selection pane="topLeft" activeCell="A1" sqref="A1"/>
      <selection pane="bottomLeft" activeCell="D27" sqref="D27"/>
    </sheetView>
  </sheetViews>
  <sheetFormatPr defaultColWidth="17.140625" defaultRowHeight="12.75" customHeight="1"/>
  <cols>
    <col min="1" max="1" width="14.7109375" style="32" customWidth="1"/>
    <col min="2" max="2" width="62.421875" style="32" customWidth="1"/>
    <col min="3" max="3" width="17.140625" style="32" customWidth="1"/>
    <col min="4" max="16384" width="17.140625" style="32" customWidth="1"/>
  </cols>
  <sheetData>
    <row r="1" spans="1:3" ht="18.75">
      <c r="A1" s="150" t="s">
        <v>540</v>
      </c>
      <c r="B1" s="144"/>
      <c r="C1" s="144"/>
    </row>
    <row r="2" spans="1:3" ht="12.75" customHeight="1">
      <c r="A2" s="151"/>
      <c r="B2" s="152"/>
      <c r="C2" s="152"/>
    </row>
    <row r="3" spans="1:3" ht="144" customHeight="1">
      <c r="A3" s="153" t="s">
        <v>93</v>
      </c>
      <c r="B3" s="154"/>
      <c r="C3" s="154"/>
    </row>
    <row r="4" spans="1:3" ht="15">
      <c r="A4" s="95" t="s">
        <v>465</v>
      </c>
      <c r="B4" s="96" t="s">
        <v>246</v>
      </c>
      <c r="C4" s="96" t="s">
        <v>378</v>
      </c>
    </row>
    <row r="5" ht="12.75">
      <c r="A5" s="92"/>
    </row>
    <row r="6" spans="1:2" ht="12.75">
      <c r="A6" s="93"/>
      <c r="B6" s="94" t="s">
        <v>387</v>
      </c>
    </row>
    <row r="7" spans="1:2" ht="12.75">
      <c r="A7" s="93" t="s">
        <v>497</v>
      </c>
      <c r="B7" s="28" t="s">
        <v>471</v>
      </c>
    </row>
    <row r="8" spans="1:2" ht="12.75">
      <c r="A8" s="93" t="s">
        <v>386</v>
      </c>
      <c r="B8" s="28" t="s">
        <v>364</v>
      </c>
    </row>
    <row r="10" spans="1:2" ht="12.75">
      <c r="A10" s="93" t="s">
        <v>418</v>
      </c>
      <c r="B10" s="28" t="s">
        <v>475</v>
      </c>
    </row>
    <row r="11" spans="1:2" ht="12.75">
      <c r="A11" s="93">
        <v>0.55208333333333</v>
      </c>
      <c r="B11" s="28" t="s">
        <v>173</v>
      </c>
    </row>
    <row r="12" spans="1:2" ht="12.75">
      <c r="A12" s="93">
        <v>0.5625</v>
      </c>
      <c r="B12" s="28" t="s">
        <v>4</v>
      </c>
    </row>
    <row r="13" spans="1:2" ht="12.75">
      <c r="A13" s="93"/>
      <c r="B13" s="28" t="s">
        <v>80</v>
      </c>
    </row>
    <row r="14" spans="1:2" ht="12.75">
      <c r="A14" s="93"/>
      <c r="B14" s="28" t="s">
        <v>155</v>
      </c>
    </row>
    <row r="15" spans="1:2" ht="12.75">
      <c r="A15" s="93">
        <v>0.60416666666667</v>
      </c>
      <c r="B15" s="28" t="s">
        <v>501</v>
      </c>
    </row>
    <row r="16" spans="1:2" ht="12.75">
      <c r="A16" s="93" t="s">
        <v>16</v>
      </c>
      <c r="B16" s="28" t="s">
        <v>135</v>
      </c>
    </row>
    <row r="17" spans="1:2" ht="12.75">
      <c r="A17" s="93">
        <v>0.64583333333333</v>
      </c>
      <c r="B17" s="28" t="s">
        <v>438</v>
      </c>
    </row>
    <row r="18" spans="1:2" ht="12.75">
      <c r="A18" s="93"/>
      <c r="B18" s="28" t="s">
        <v>525</v>
      </c>
    </row>
    <row r="19" spans="1:2" ht="12.75">
      <c r="A19" s="93"/>
      <c r="B19" s="28" t="s">
        <v>290</v>
      </c>
    </row>
    <row r="20" spans="1:2" ht="12.75">
      <c r="A20" s="93" t="s">
        <v>402</v>
      </c>
      <c r="B20" s="28" t="s">
        <v>263</v>
      </c>
    </row>
    <row r="21" spans="1:2" ht="12.75">
      <c r="A21" s="93"/>
      <c r="B21" s="28" t="s">
        <v>439</v>
      </c>
    </row>
    <row r="22" spans="1:2" ht="12.75">
      <c r="A22" s="93" t="s">
        <v>28</v>
      </c>
      <c r="B22" s="28" t="s">
        <v>171</v>
      </c>
    </row>
    <row r="23" spans="1:2" ht="12.75">
      <c r="A23" s="93"/>
      <c r="B23" s="28" t="s">
        <v>129</v>
      </c>
    </row>
    <row r="24" spans="1:2" ht="12.75">
      <c r="A24" s="93" t="s">
        <v>18</v>
      </c>
      <c r="B24" s="28" t="s">
        <v>223</v>
      </c>
    </row>
    <row r="25" spans="1:2" ht="12.75">
      <c r="A25" s="93"/>
      <c r="B25" s="28" t="s">
        <v>288</v>
      </c>
    </row>
    <row r="26" spans="1:2" ht="12.75">
      <c r="A26" s="93"/>
      <c r="B26" s="28" t="s">
        <v>11</v>
      </c>
    </row>
    <row r="27" ht="12.75">
      <c r="A27" s="93"/>
    </row>
    <row r="28" spans="1:2" ht="12.75">
      <c r="A28" s="93"/>
      <c r="B28" s="94" t="s">
        <v>184</v>
      </c>
    </row>
    <row r="29" spans="1:2" ht="12.75">
      <c r="A29" s="93">
        <v>0.71875</v>
      </c>
      <c r="B29" s="28" t="s">
        <v>44</v>
      </c>
    </row>
    <row r="30" spans="1:2" ht="12.75">
      <c r="A30" s="93">
        <v>0.72916666666667</v>
      </c>
      <c r="B30" s="28" t="s">
        <v>190</v>
      </c>
    </row>
    <row r="31" spans="1:2" ht="12.75">
      <c r="A31" s="93"/>
      <c r="B31" s="28" t="s">
        <v>412</v>
      </c>
    </row>
    <row r="32" spans="1:2" ht="12.75">
      <c r="A32" s="93"/>
      <c r="B32" s="28" t="s">
        <v>259</v>
      </c>
    </row>
    <row r="33" spans="1:2" ht="12.75">
      <c r="A33" s="93">
        <v>0.74652777777778</v>
      </c>
      <c r="B33" s="28" t="s">
        <v>260</v>
      </c>
    </row>
    <row r="34" spans="1:2" ht="25.5">
      <c r="A34" s="93" t="s">
        <v>89</v>
      </c>
      <c r="B34" s="28" t="s">
        <v>61</v>
      </c>
    </row>
    <row r="35" spans="1:2" ht="12.75">
      <c r="A35" s="93" t="s">
        <v>89</v>
      </c>
      <c r="B35" s="28" t="s">
        <v>134</v>
      </c>
    </row>
    <row r="36" spans="1:2" ht="12.75">
      <c r="A36" s="93" t="s">
        <v>89</v>
      </c>
      <c r="B36" s="28" t="s">
        <v>397</v>
      </c>
    </row>
    <row r="37" spans="1:2" ht="12.75">
      <c r="A37" s="93" t="s">
        <v>89</v>
      </c>
      <c r="B37" s="28" t="s">
        <v>523</v>
      </c>
    </row>
    <row r="38" ht="12.75">
      <c r="A38" s="93"/>
    </row>
    <row r="39" spans="1:2" ht="12.75">
      <c r="A39" s="93"/>
      <c r="B39" s="94" t="s">
        <v>130</v>
      </c>
    </row>
    <row r="40" spans="1:2" ht="12.75">
      <c r="A40" s="93" t="s">
        <v>89</v>
      </c>
      <c r="B40" s="28" t="s">
        <v>356</v>
      </c>
    </row>
    <row r="41" spans="1:2" ht="12.75">
      <c r="A41" s="93">
        <v>0.75347222222222</v>
      </c>
      <c r="B41" s="28" t="s">
        <v>316</v>
      </c>
    </row>
    <row r="42" spans="1:2" ht="12.75">
      <c r="A42" s="93"/>
      <c r="B42" s="28" t="s">
        <v>326</v>
      </c>
    </row>
    <row r="43" spans="1:2" ht="12.75">
      <c r="A43" s="93"/>
      <c r="B43" s="28" t="s">
        <v>460</v>
      </c>
    </row>
    <row r="44" spans="1:2" ht="12.75">
      <c r="A44" s="93"/>
      <c r="B44" s="28" t="s">
        <v>144</v>
      </c>
    </row>
    <row r="45" spans="1:2" ht="12.75">
      <c r="A45" s="93">
        <v>0.75694444444444</v>
      </c>
      <c r="B45" s="28" t="s">
        <v>184</v>
      </c>
    </row>
    <row r="46" spans="1:2" ht="12.75">
      <c r="A46" s="93">
        <v>0.76388888888889</v>
      </c>
      <c r="B46" s="28" t="s">
        <v>62</v>
      </c>
    </row>
    <row r="47" spans="1:2" ht="12.75">
      <c r="A47" s="93">
        <v>0.76736111111111</v>
      </c>
      <c r="B47" s="28" t="s">
        <v>365</v>
      </c>
    </row>
    <row r="48" spans="1:2" ht="12.75">
      <c r="A48" s="93" t="s">
        <v>1</v>
      </c>
      <c r="B48" s="28" t="s">
        <v>327</v>
      </c>
    </row>
    <row r="49" spans="1:2" ht="12.75">
      <c r="A49" s="93"/>
      <c r="B49" s="28" t="s">
        <v>285</v>
      </c>
    </row>
    <row r="50" ht="12.75">
      <c r="A50" s="29"/>
    </row>
    <row r="51" spans="1:2" ht="12.75">
      <c r="A51" s="93"/>
      <c r="B51" s="94" t="s">
        <v>81</v>
      </c>
    </row>
    <row r="52" spans="1:2" ht="12.75">
      <c r="A52" s="93" t="s">
        <v>503</v>
      </c>
      <c r="B52" s="28" t="s">
        <v>487</v>
      </c>
    </row>
    <row r="53" spans="1:2" ht="12.75">
      <c r="A53" s="93">
        <v>0.77083333333333</v>
      </c>
      <c r="B53" s="28" t="s">
        <v>207</v>
      </c>
    </row>
    <row r="54" spans="1:2" ht="12.75">
      <c r="A54" s="93">
        <v>0.80208333333333</v>
      </c>
      <c r="B54" s="28" t="s">
        <v>131</v>
      </c>
    </row>
    <row r="55" spans="1:2" ht="12.75">
      <c r="A55" s="93">
        <v>0.80902777777778</v>
      </c>
      <c r="B55" s="28" t="s">
        <v>215</v>
      </c>
    </row>
    <row r="56" spans="1:2" ht="12.75">
      <c r="A56" s="93">
        <v>0.8125</v>
      </c>
      <c r="B56" s="28" t="s">
        <v>468</v>
      </c>
    </row>
    <row r="58" spans="1:2" ht="12.75">
      <c r="A58" s="93" t="s">
        <v>221</v>
      </c>
      <c r="B58" s="28" t="s">
        <v>48</v>
      </c>
    </row>
    <row r="59" spans="1:2" ht="12.75">
      <c r="A59" s="93">
        <v>0.83333333333333</v>
      </c>
      <c r="B59" s="28" t="s">
        <v>338</v>
      </c>
    </row>
    <row r="60" spans="1:2" ht="12.75">
      <c r="A60" s="93">
        <v>0.83680555555556</v>
      </c>
      <c r="B60" s="28" t="s">
        <v>518</v>
      </c>
    </row>
    <row r="61" spans="1:2" ht="12.75">
      <c r="A61" s="93">
        <v>0.84027777777778</v>
      </c>
      <c r="B61" s="28" t="s">
        <v>532</v>
      </c>
    </row>
    <row r="62" spans="1:2" ht="12.75">
      <c r="A62" s="93">
        <v>0.85416666666667</v>
      </c>
      <c r="B62" s="28" t="s">
        <v>47</v>
      </c>
    </row>
    <row r="63" spans="1:2" ht="12.75">
      <c r="A63" s="93">
        <v>0.86111111111111</v>
      </c>
      <c r="B63" s="28" t="s">
        <v>426</v>
      </c>
    </row>
    <row r="64" spans="1:2" ht="12.75">
      <c r="A64" s="93">
        <v>0.86805555555556</v>
      </c>
      <c r="B64" s="28" t="s">
        <v>121</v>
      </c>
    </row>
    <row r="65" spans="1:2" ht="12.75">
      <c r="A65" s="93">
        <v>0.875</v>
      </c>
      <c r="B65" s="28" t="s">
        <v>307</v>
      </c>
    </row>
    <row r="66" spans="1:2" ht="12.75">
      <c r="A66" s="93">
        <v>0.88541666666667</v>
      </c>
      <c r="B66" s="28" t="s">
        <v>313</v>
      </c>
    </row>
    <row r="67" spans="1:2" ht="12.75">
      <c r="A67" s="93">
        <v>0.88888888888889</v>
      </c>
      <c r="B67" s="28" t="s">
        <v>436</v>
      </c>
    </row>
    <row r="68" spans="1:2" ht="12.75">
      <c r="A68" s="93">
        <v>0.89236111111111</v>
      </c>
      <c r="B68" s="28" t="s">
        <v>125</v>
      </c>
    </row>
    <row r="69" spans="1:2" ht="12.75">
      <c r="A69" s="93">
        <v>0.95833333333333</v>
      </c>
      <c r="B69" s="28" t="s">
        <v>271</v>
      </c>
    </row>
    <row r="70" spans="1:2" ht="12.75">
      <c r="A70" s="93"/>
      <c r="B70" s="28" t="s">
        <v>15</v>
      </c>
    </row>
    <row r="71" ht="12.75">
      <c r="A71" s="93"/>
    </row>
    <row r="72" spans="1:2" ht="12.75">
      <c r="A72" s="93" t="s">
        <v>234</v>
      </c>
      <c r="B72" s="28" t="s">
        <v>515</v>
      </c>
    </row>
    <row r="73" ht="12.75">
      <c r="A73" s="93"/>
    </row>
    <row r="74" ht="12.75">
      <c r="A74" s="93"/>
    </row>
  </sheetData>
  <sheetProtection/>
  <mergeCells count="3">
    <mergeCell ref="A1:C1"/>
    <mergeCell ref="A2:C2"/>
    <mergeCell ref="A3:C3"/>
  </mergeCell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G26"/>
  <sheetViews>
    <sheetView zoomScalePageLayoutView="0" workbookViewId="0" topLeftCell="A1">
      <selection activeCell="G44" sqref="G44"/>
    </sheetView>
  </sheetViews>
  <sheetFormatPr defaultColWidth="17.140625" defaultRowHeight="12.75" customHeight="1"/>
  <cols>
    <col min="1" max="1" width="5.00390625" style="0" customWidth="1"/>
    <col min="2" max="2" width="21.7109375" style="0" customWidth="1"/>
    <col min="3" max="3" width="12.57421875" style="0" customWidth="1"/>
    <col min="4" max="4" width="6.8515625" style="0" customWidth="1"/>
    <col min="5" max="5" width="8.00390625" style="0" customWidth="1"/>
    <col min="6" max="6" width="9.57421875" style="0" customWidth="1"/>
    <col min="7" max="7" width="55.421875" style="0" customWidth="1"/>
  </cols>
  <sheetData>
    <row r="1" spans="1:7" ht="23.25">
      <c r="A1" s="123" t="s">
        <v>210</v>
      </c>
      <c r="B1" s="124"/>
      <c r="C1" s="124"/>
      <c r="D1" s="125"/>
      <c r="E1" s="125"/>
      <c r="F1" s="125"/>
      <c r="G1" s="126"/>
    </row>
    <row r="2" spans="1:7" ht="23.25">
      <c r="A2" s="4"/>
      <c r="B2" s="5"/>
      <c r="C2" s="5"/>
      <c r="D2" s="6"/>
      <c r="E2" s="6"/>
      <c r="F2" s="6"/>
      <c r="G2" s="1"/>
    </row>
    <row r="3" spans="1:7" ht="12.75">
      <c r="A3" s="7"/>
      <c r="B3" s="8" t="s">
        <v>325</v>
      </c>
      <c r="C3" s="9">
        <v>10000</v>
      </c>
      <c r="D3" s="1"/>
      <c r="E3" s="1"/>
      <c r="F3" s="1"/>
      <c r="G3" s="1"/>
    </row>
    <row r="4" spans="1:7" ht="12.75">
      <c r="A4" s="1"/>
      <c r="B4" s="3"/>
      <c r="C4" s="3"/>
      <c r="D4" s="3"/>
      <c r="E4" s="3"/>
      <c r="F4" s="3"/>
      <c r="G4" s="3"/>
    </row>
    <row r="5" spans="1:7" ht="12.75">
      <c r="A5" s="7"/>
      <c r="B5" s="10"/>
      <c r="C5" s="11" t="s">
        <v>396</v>
      </c>
      <c r="D5" s="11" t="s">
        <v>34</v>
      </c>
      <c r="E5" s="12"/>
      <c r="F5" s="11" t="s">
        <v>132</v>
      </c>
      <c r="G5" s="3"/>
    </row>
    <row r="6" spans="1:7" ht="12.75">
      <c r="A6" s="7"/>
      <c r="B6" s="13" t="s">
        <v>461</v>
      </c>
      <c r="C6" s="36">
        <f aca="true" t="shared" si="0" ref="C6:C16">D6*$C$3</f>
        <v>600</v>
      </c>
      <c r="D6" s="14">
        <v>0.06</v>
      </c>
      <c r="E6" s="3"/>
      <c r="F6" s="15">
        <v>0.06</v>
      </c>
      <c r="G6" s="3"/>
    </row>
    <row r="7" spans="1:7" ht="12.75">
      <c r="A7" s="7"/>
      <c r="B7" s="16" t="s">
        <v>76</v>
      </c>
      <c r="C7" s="36">
        <f t="shared" si="0"/>
        <v>400</v>
      </c>
      <c r="D7" s="17">
        <v>0.04</v>
      </c>
      <c r="E7" s="3"/>
      <c r="F7" s="18">
        <v>0.04</v>
      </c>
      <c r="G7" s="3"/>
    </row>
    <row r="8" spans="1:7" ht="12.75">
      <c r="A8" s="7"/>
      <c r="B8" s="16" t="s">
        <v>321</v>
      </c>
      <c r="C8" s="36">
        <f t="shared" si="0"/>
        <v>800</v>
      </c>
      <c r="D8" s="17">
        <v>0.08</v>
      </c>
      <c r="E8" s="3"/>
      <c r="F8" s="18">
        <v>0.08</v>
      </c>
      <c r="G8" s="3"/>
    </row>
    <row r="9" spans="1:7" ht="12.75">
      <c r="A9" s="7"/>
      <c r="B9" s="16" t="s">
        <v>181</v>
      </c>
      <c r="C9" s="36">
        <f t="shared" si="0"/>
        <v>300</v>
      </c>
      <c r="D9" s="17">
        <v>0.03</v>
      </c>
      <c r="E9" s="3"/>
      <c r="F9" s="18">
        <v>0.03</v>
      </c>
      <c r="G9" s="3"/>
    </row>
    <row r="10" spans="1:7" ht="12.75">
      <c r="A10" s="7"/>
      <c r="B10" s="16" t="s">
        <v>20</v>
      </c>
      <c r="C10" s="36">
        <f t="shared" si="0"/>
        <v>500</v>
      </c>
      <c r="D10" s="17">
        <v>0.05</v>
      </c>
      <c r="E10" s="3"/>
      <c r="F10" s="18">
        <v>0.05</v>
      </c>
      <c r="G10" s="3"/>
    </row>
    <row r="11" spans="1:7" ht="12.75">
      <c r="A11" s="7"/>
      <c r="B11" s="16" t="s">
        <v>512</v>
      </c>
      <c r="C11" s="36">
        <f t="shared" si="0"/>
        <v>200</v>
      </c>
      <c r="D11" s="17">
        <v>0.02</v>
      </c>
      <c r="E11" s="3"/>
      <c r="F11" s="18">
        <v>0.02</v>
      </c>
      <c r="G11" s="3"/>
    </row>
    <row r="12" spans="1:7" ht="12.75">
      <c r="A12" s="7"/>
      <c r="B12" s="16" t="s">
        <v>184</v>
      </c>
      <c r="C12" s="36">
        <f t="shared" si="0"/>
        <v>300</v>
      </c>
      <c r="D12" s="17">
        <v>0.03</v>
      </c>
      <c r="E12" s="3"/>
      <c r="F12" s="18">
        <v>0.03</v>
      </c>
      <c r="G12" s="3"/>
    </row>
    <row r="13" spans="1:7" ht="12.75">
      <c r="A13" s="7"/>
      <c r="B13" s="16" t="s">
        <v>137</v>
      </c>
      <c r="C13" s="36">
        <f t="shared" si="0"/>
        <v>800</v>
      </c>
      <c r="D13" s="17">
        <v>0.08</v>
      </c>
      <c r="E13" s="3"/>
      <c r="F13" s="18">
        <v>0.08</v>
      </c>
      <c r="G13" s="3"/>
    </row>
    <row r="14" spans="1:7" ht="12.75">
      <c r="A14" s="7"/>
      <c r="B14" s="16" t="s">
        <v>189</v>
      </c>
      <c r="C14" s="36">
        <f t="shared" si="0"/>
        <v>1000</v>
      </c>
      <c r="D14" s="17">
        <v>0.1</v>
      </c>
      <c r="E14" s="3"/>
      <c r="F14" s="18">
        <v>0.1</v>
      </c>
      <c r="G14" s="3"/>
    </row>
    <row r="15" spans="1:7" ht="12.75">
      <c r="A15" s="7"/>
      <c r="B15" s="16" t="s">
        <v>81</v>
      </c>
      <c r="C15" s="36">
        <f t="shared" si="0"/>
        <v>4700</v>
      </c>
      <c r="D15" s="17">
        <v>0.47</v>
      </c>
      <c r="E15" s="3"/>
      <c r="F15" s="18">
        <v>0.47</v>
      </c>
      <c r="G15" s="3"/>
    </row>
    <row r="16" spans="1:7" ht="12.75">
      <c r="A16" s="7"/>
      <c r="B16" s="10" t="s">
        <v>414</v>
      </c>
      <c r="C16" s="36">
        <f t="shared" si="0"/>
        <v>400</v>
      </c>
      <c r="D16" s="19">
        <v>0.04</v>
      </c>
      <c r="E16" s="3"/>
      <c r="F16" s="18">
        <v>0.04</v>
      </c>
      <c r="G16" s="3"/>
    </row>
    <row r="17" spans="1:7" ht="12.75">
      <c r="A17" s="7"/>
      <c r="B17" s="20" t="s">
        <v>126</v>
      </c>
      <c r="C17" s="37">
        <f>SUM(C6:C16)</f>
        <v>10000</v>
      </c>
      <c r="D17" s="38">
        <f>SUM(D6:D16)</f>
        <v>1</v>
      </c>
      <c r="E17" s="3"/>
      <c r="F17" s="18">
        <v>1</v>
      </c>
      <c r="G17" s="3"/>
    </row>
    <row r="18" spans="1:7" ht="12.75">
      <c r="A18" s="7"/>
      <c r="B18" s="16"/>
      <c r="C18" s="3"/>
      <c r="D18" s="3"/>
      <c r="E18" s="3"/>
      <c r="F18" s="3"/>
      <c r="G18" s="3"/>
    </row>
    <row r="19" spans="1:7" ht="12.75">
      <c r="A19" s="7"/>
      <c r="B19" s="116" t="s">
        <v>373</v>
      </c>
      <c r="C19" s="117"/>
      <c r="D19" s="117"/>
      <c r="E19" s="117"/>
      <c r="F19" s="117"/>
      <c r="G19" s="115"/>
    </row>
    <row r="20" spans="1:7" ht="12.75">
      <c r="A20" s="21"/>
      <c r="B20" s="118" t="s">
        <v>161</v>
      </c>
      <c r="C20" s="119"/>
      <c r="D20" s="119"/>
      <c r="E20" s="119"/>
      <c r="F20" s="119"/>
      <c r="G20" s="115"/>
    </row>
    <row r="21" spans="1:7" ht="12.75">
      <c r="A21" s="21"/>
      <c r="B21" s="120" t="s">
        <v>305</v>
      </c>
      <c r="C21" s="119"/>
      <c r="D21" s="119"/>
      <c r="E21" s="119"/>
      <c r="F21" s="119"/>
      <c r="G21" s="115"/>
    </row>
    <row r="22" spans="1:7" ht="12.75">
      <c r="A22" s="21"/>
      <c r="B22" s="120" t="s">
        <v>311</v>
      </c>
      <c r="C22" s="119"/>
      <c r="D22" s="119"/>
      <c r="E22" s="119"/>
      <c r="F22" s="119"/>
      <c r="G22" s="115"/>
    </row>
    <row r="23" spans="1:7" ht="12.75">
      <c r="A23" s="21"/>
      <c r="B23" s="120" t="s">
        <v>59</v>
      </c>
      <c r="C23" s="119"/>
      <c r="D23" s="119"/>
      <c r="E23" s="119"/>
      <c r="F23" s="119"/>
      <c r="G23" s="115"/>
    </row>
    <row r="24" spans="1:7" ht="12.75">
      <c r="A24" s="121"/>
      <c r="B24" s="122"/>
      <c r="C24" s="115"/>
      <c r="D24" s="115"/>
      <c r="E24" s="115"/>
      <c r="F24" s="115"/>
      <c r="G24" s="3"/>
    </row>
    <row r="25" spans="2:7" ht="12.75">
      <c r="B25" s="113" t="s">
        <v>306</v>
      </c>
      <c r="C25" s="114"/>
      <c r="D25" s="114"/>
      <c r="E25" s="114"/>
      <c r="F25" s="114"/>
      <c r="G25" s="115"/>
    </row>
    <row r="26" spans="1:7" ht="15">
      <c r="A26" s="1"/>
      <c r="B26" s="22"/>
      <c r="C26" s="23"/>
      <c r="D26" s="23"/>
      <c r="E26" s="23"/>
      <c r="F26" s="23"/>
      <c r="G26" s="23"/>
    </row>
  </sheetData>
  <sheetProtection/>
  <mergeCells count="8">
    <mergeCell ref="A1:G1"/>
    <mergeCell ref="B25:G25"/>
    <mergeCell ref="B19:G19"/>
    <mergeCell ref="B20:G20"/>
    <mergeCell ref="B21:G21"/>
    <mergeCell ref="B22:G22"/>
    <mergeCell ref="B23:G23"/>
    <mergeCell ref="A24:F24"/>
  </mergeCell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G101"/>
  <sheetViews>
    <sheetView zoomScalePageLayoutView="0" workbookViewId="0" topLeftCell="A1">
      <selection activeCell="J8" sqref="J8"/>
    </sheetView>
  </sheetViews>
  <sheetFormatPr defaultColWidth="17.140625" defaultRowHeight="12.75" customHeight="1"/>
  <cols>
    <col min="1" max="1" width="25.57421875" style="32" customWidth="1"/>
    <col min="2" max="2" width="12.57421875" style="32" customWidth="1"/>
    <col min="3" max="3" width="11.28125" style="32" customWidth="1"/>
    <col min="4" max="4" width="4.28125" style="32" customWidth="1"/>
    <col min="5" max="5" width="22.421875" style="32" customWidth="1"/>
    <col min="6" max="6" width="10.7109375" style="32" customWidth="1"/>
    <col min="7" max="7" width="8.7109375" style="32" customWidth="1"/>
    <col min="8" max="16384" width="17.140625" style="32" customWidth="1"/>
  </cols>
  <sheetData>
    <row r="1" spans="1:7" ht="23.25">
      <c r="A1" s="104" t="s">
        <v>284</v>
      </c>
      <c r="B1" s="105"/>
      <c r="C1" s="105"/>
      <c r="D1" s="127"/>
      <c r="E1" s="127"/>
      <c r="F1" s="127"/>
      <c r="G1" s="127"/>
    </row>
    <row r="2" spans="1:7" ht="23.25">
      <c r="A2" s="40"/>
      <c r="B2" s="41"/>
      <c r="C2" s="41"/>
      <c r="D2" s="42"/>
      <c r="E2" s="42"/>
      <c r="F2" s="42"/>
      <c r="G2" s="42"/>
    </row>
    <row r="3" spans="1:7" ht="12.75" customHeight="1">
      <c r="A3" s="43" t="s">
        <v>455</v>
      </c>
      <c r="B3" s="43"/>
      <c r="C3" s="43"/>
      <c r="D3" s="44"/>
      <c r="E3" s="44"/>
      <c r="F3" s="44"/>
      <c r="G3" s="64"/>
    </row>
    <row r="4" spans="1:7" ht="33" customHeight="1">
      <c r="A4" s="98" t="s">
        <v>391</v>
      </c>
      <c r="B4" s="98"/>
      <c r="C4" s="98"/>
      <c r="D4" s="98"/>
      <c r="E4" s="98"/>
      <c r="F4" s="98"/>
      <c r="G4" s="128"/>
    </row>
    <row r="5" spans="1:7" ht="32.25" customHeight="1">
      <c r="A5" s="129" t="s">
        <v>5</v>
      </c>
      <c r="B5" s="130"/>
      <c r="C5" s="98"/>
      <c r="D5" s="98"/>
      <c r="E5" s="98"/>
      <c r="F5" s="98"/>
      <c r="G5" s="98"/>
    </row>
    <row r="6" spans="1:7" ht="20.25" customHeight="1">
      <c r="A6" s="129" t="s">
        <v>222</v>
      </c>
      <c r="B6" s="130"/>
      <c r="C6" s="98"/>
      <c r="D6" s="98"/>
      <c r="E6" s="98"/>
      <c r="F6" s="98"/>
      <c r="G6" s="98"/>
    </row>
    <row r="7" spans="1:7" ht="24.75" customHeight="1">
      <c r="A7" s="129" t="s">
        <v>162</v>
      </c>
      <c r="B7" s="130"/>
      <c r="C7" s="98"/>
      <c r="D7" s="98"/>
      <c r="E7" s="98"/>
      <c r="F7" s="98"/>
      <c r="G7" s="98"/>
    </row>
    <row r="8" spans="1:7" ht="12.75">
      <c r="A8" s="33"/>
      <c r="B8" s="45"/>
      <c r="C8" s="28"/>
      <c r="D8" s="28"/>
      <c r="E8" s="28"/>
      <c r="F8" s="28"/>
      <c r="G8" s="28"/>
    </row>
    <row r="9" spans="1:7" ht="12.75">
      <c r="A9" s="33"/>
      <c r="B9" s="46" t="s">
        <v>324</v>
      </c>
      <c r="C9" s="29" t="s">
        <v>300</v>
      </c>
      <c r="D9" s="28"/>
      <c r="E9" s="28"/>
      <c r="F9" s="29" t="s">
        <v>324</v>
      </c>
      <c r="G9" s="29" t="s">
        <v>300</v>
      </c>
    </row>
    <row r="10" spans="1:7" ht="12.75">
      <c r="A10" s="47" t="s">
        <v>461</v>
      </c>
      <c r="B10" s="48">
        <f>'Budget Estimator'!C6</f>
        <v>600</v>
      </c>
      <c r="C10" s="47"/>
      <c r="D10" s="28"/>
      <c r="E10" s="47" t="s">
        <v>184</v>
      </c>
      <c r="F10" s="47">
        <f>'Budget Estimator'!C12</f>
        <v>300</v>
      </c>
      <c r="G10" s="47"/>
    </row>
    <row r="11" spans="1:7" ht="12.75">
      <c r="A11" s="49" t="s">
        <v>462</v>
      </c>
      <c r="B11" s="50"/>
      <c r="C11" s="51"/>
      <c r="D11" s="28"/>
      <c r="E11" s="52" t="s">
        <v>302</v>
      </c>
      <c r="F11" s="51"/>
      <c r="G11" s="51"/>
    </row>
    <row r="12" spans="1:7" ht="12.75">
      <c r="A12" s="53" t="s">
        <v>400</v>
      </c>
      <c r="B12" s="54"/>
      <c r="C12" s="55"/>
      <c r="D12" s="28"/>
      <c r="E12" s="28" t="s">
        <v>467</v>
      </c>
      <c r="F12" s="55"/>
      <c r="G12" s="55"/>
    </row>
    <row r="13" spans="1:7" ht="12.75">
      <c r="A13" s="53" t="s">
        <v>383</v>
      </c>
      <c r="B13" s="54"/>
      <c r="C13" s="55"/>
      <c r="D13" s="28"/>
      <c r="E13" s="28" t="s">
        <v>429</v>
      </c>
      <c r="F13" s="55"/>
      <c r="G13" s="55"/>
    </row>
    <row r="14" spans="1:7" ht="12.75">
      <c r="A14" s="53" t="s">
        <v>376</v>
      </c>
      <c r="B14" s="54"/>
      <c r="C14" s="55"/>
      <c r="D14" s="28"/>
      <c r="E14" s="28" t="s">
        <v>56</v>
      </c>
      <c r="F14" s="55"/>
      <c r="G14" s="55"/>
    </row>
    <row r="15" spans="1:7" ht="12.75">
      <c r="A15" s="53" t="s">
        <v>166</v>
      </c>
      <c r="B15" s="54"/>
      <c r="C15" s="55"/>
      <c r="D15" s="28"/>
      <c r="E15" s="28" t="s">
        <v>74</v>
      </c>
      <c r="F15" s="55"/>
      <c r="G15" s="55"/>
    </row>
    <row r="16" spans="1:7" ht="12.75">
      <c r="A16" s="53" t="s">
        <v>228</v>
      </c>
      <c r="B16" s="54"/>
      <c r="C16" s="55"/>
      <c r="D16" s="28"/>
      <c r="E16" s="28" t="s">
        <v>168</v>
      </c>
      <c r="F16" s="55"/>
      <c r="G16" s="55"/>
    </row>
    <row r="17" spans="1:7" ht="12.75">
      <c r="A17" s="53" t="s">
        <v>420</v>
      </c>
      <c r="B17" s="54"/>
      <c r="C17" s="55"/>
      <c r="D17" s="28"/>
      <c r="E17" s="28" t="s">
        <v>216</v>
      </c>
      <c r="F17" s="55"/>
      <c r="G17" s="55"/>
    </row>
    <row r="18" spans="1:7" ht="12.75">
      <c r="A18" s="53" t="s">
        <v>179</v>
      </c>
      <c r="B18" s="54"/>
      <c r="C18" s="55"/>
      <c r="D18" s="28"/>
      <c r="E18" s="28" t="s">
        <v>318</v>
      </c>
      <c r="F18" s="55"/>
      <c r="G18" s="55"/>
    </row>
    <row r="19" spans="1:7" ht="12.75">
      <c r="A19" s="53" t="s">
        <v>49</v>
      </c>
      <c r="B19" s="54"/>
      <c r="C19" s="55"/>
      <c r="D19" s="28"/>
      <c r="E19" s="28" t="s">
        <v>507</v>
      </c>
      <c r="F19" s="55"/>
      <c r="G19" s="55"/>
    </row>
    <row r="20" spans="1:7" ht="12.75">
      <c r="A20" s="53" t="s">
        <v>331</v>
      </c>
      <c r="B20" s="54"/>
      <c r="C20" s="55"/>
      <c r="D20" s="28"/>
      <c r="E20" s="28" t="s">
        <v>432</v>
      </c>
      <c r="F20" s="55"/>
      <c r="G20" s="55"/>
    </row>
    <row r="21" spans="1:7" ht="12.75">
      <c r="A21" s="53" t="s">
        <v>146</v>
      </c>
      <c r="B21" s="54"/>
      <c r="C21" s="55"/>
      <c r="D21" s="28"/>
      <c r="E21" s="28" t="s">
        <v>22</v>
      </c>
      <c r="F21" s="55"/>
      <c r="G21" s="55"/>
    </row>
    <row r="22" spans="1:7" ht="12.75">
      <c r="A22" s="53" t="s">
        <v>53</v>
      </c>
      <c r="B22" s="54"/>
      <c r="C22" s="55"/>
      <c r="D22" s="28"/>
      <c r="E22" s="28" t="s">
        <v>309</v>
      </c>
      <c r="F22" s="55"/>
      <c r="G22" s="55"/>
    </row>
    <row r="23" spans="1:7" ht="12.75">
      <c r="A23" s="53" t="s">
        <v>117</v>
      </c>
      <c r="B23" s="54"/>
      <c r="C23" s="55"/>
      <c r="D23" s="28"/>
      <c r="E23" s="28" t="s">
        <v>231</v>
      </c>
      <c r="F23" s="55"/>
      <c r="G23" s="55"/>
    </row>
    <row r="24" spans="1:7" ht="12.75">
      <c r="A24" s="53" t="s">
        <v>479</v>
      </c>
      <c r="B24" s="54"/>
      <c r="C24" s="55"/>
      <c r="D24" s="28"/>
      <c r="E24" s="56" t="s">
        <v>174</v>
      </c>
      <c r="F24" s="57"/>
      <c r="G24" s="57"/>
    </row>
    <row r="25" spans="1:7" ht="12.75">
      <c r="A25" s="28" t="s">
        <v>294</v>
      </c>
      <c r="B25" s="54"/>
      <c r="C25" s="55"/>
      <c r="D25" s="28"/>
      <c r="E25" s="58" t="s">
        <v>188</v>
      </c>
      <c r="F25" s="59">
        <f>SUM(F11:F24)</f>
        <v>0</v>
      </c>
      <c r="G25" s="59">
        <f>SUM(G11:G24)</f>
        <v>0</v>
      </c>
    </row>
    <row r="26" spans="1:7" ht="12.75">
      <c r="A26" s="28" t="s">
        <v>314</v>
      </c>
      <c r="B26" s="54"/>
      <c r="C26" s="55"/>
      <c r="D26" s="28"/>
      <c r="E26" s="28"/>
      <c r="F26" s="28"/>
      <c r="G26" s="28"/>
    </row>
    <row r="27" spans="1:7" ht="12.75">
      <c r="A27" s="28" t="s">
        <v>332</v>
      </c>
      <c r="B27" s="60"/>
      <c r="C27" s="55"/>
      <c r="D27" s="28"/>
      <c r="E27" s="28"/>
      <c r="F27" s="29" t="s">
        <v>324</v>
      </c>
      <c r="G27" s="29" t="s">
        <v>300</v>
      </c>
    </row>
    <row r="28" spans="1:7" ht="12.75">
      <c r="A28" s="28" t="s">
        <v>6</v>
      </c>
      <c r="B28" s="55"/>
      <c r="C28" s="55"/>
      <c r="D28" s="28"/>
      <c r="E28" s="47" t="s">
        <v>137</v>
      </c>
      <c r="F28" s="47">
        <f>'Budget Estimator'!C13</f>
        <v>800</v>
      </c>
      <c r="G28" s="47"/>
    </row>
    <row r="29" spans="1:7" ht="12.75">
      <c r="A29" s="56" t="s">
        <v>30</v>
      </c>
      <c r="B29" s="57"/>
      <c r="C29" s="57"/>
      <c r="D29" s="28"/>
      <c r="E29" s="52" t="s">
        <v>160</v>
      </c>
      <c r="F29" s="51"/>
      <c r="G29" s="51"/>
    </row>
    <row r="30" spans="1:7" ht="12.75">
      <c r="A30" s="58" t="s">
        <v>41</v>
      </c>
      <c r="B30" s="59">
        <f>SUM(B11:B29)</f>
        <v>0</v>
      </c>
      <c r="C30" s="59">
        <f>SUM(C11:C29)</f>
        <v>0</v>
      </c>
      <c r="D30" s="28"/>
      <c r="E30" s="28" t="s">
        <v>395</v>
      </c>
      <c r="F30" s="55"/>
      <c r="G30" s="55"/>
    </row>
    <row r="31" spans="1:7" ht="12.75">
      <c r="A31" s="28"/>
      <c r="B31" s="28"/>
      <c r="C31" s="28"/>
      <c r="D31" s="28"/>
      <c r="E31" s="28" t="s">
        <v>9</v>
      </c>
      <c r="F31" s="55"/>
      <c r="G31" s="55"/>
    </row>
    <row r="32" spans="1:7" ht="12.75">
      <c r="A32" s="28"/>
      <c r="B32" s="29" t="s">
        <v>324</v>
      </c>
      <c r="C32" s="29" t="s">
        <v>300</v>
      </c>
      <c r="D32" s="28"/>
      <c r="E32" s="28" t="s">
        <v>385</v>
      </c>
      <c r="F32" s="55"/>
      <c r="G32" s="55"/>
    </row>
    <row r="33" spans="1:7" ht="12.75">
      <c r="A33" s="47" t="s">
        <v>76</v>
      </c>
      <c r="B33" s="47">
        <f>'Budget Estimator'!C7</f>
        <v>400</v>
      </c>
      <c r="C33" s="47"/>
      <c r="D33" s="28"/>
      <c r="E33" s="28" t="s">
        <v>95</v>
      </c>
      <c r="F33" s="55"/>
      <c r="G33" s="55"/>
    </row>
    <row r="34" spans="1:7" ht="12.75">
      <c r="A34" s="52" t="s">
        <v>128</v>
      </c>
      <c r="B34" s="51"/>
      <c r="C34" s="51"/>
      <c r="D34" s="28"/>
      <c r="E34" s="28" t="s">
        <v>254</v>
      </c>
      <c r="F34" s="55"/>
      <c r="G34" s="55"/>
    </row>
    <row r="35" spans="1:7" ht="12.75">
      <c r="A35" s="28" t="s">
        <v>8</v>
      </c>
      <c r="B35" s="55"/>
      <c r="C35" s="55"/>
      <c r="D35" s="28"/>
      <c r="E35" s="28" t="s">
        <v>237</v>
      </c>
      <c r="F35" s="55"/>
      <c r="G35" s="55"/>
    </row>
    <row r="36" spans="1:7" ht="12.75">
      <c r="A36" s="28" t="s">
        <v>38</v>
      </c>
      <c r="B36" s="55"/>
      <c r="C36" s="55"/>
      <c r="D36" s="28"/>
      <c r="E36" s="28" t="s">
        <v>45</v>
      </c>
      <c r="F36" s="55"/>
      <c r="G36" s="55"/>
    </row>
    <row r="37" spans="1:7" ht="12.75">
      <c r="A37" s="28" t="s">
        <v>489</v>
      </c>
      <c r="B37" s="55"/>
      <c r="C37" s="55"/>
      <c r="D37" s="28"/>
      <c r="E37" s="28" t="s">
        <v>147</v>
      </c>
      <c r="F37" s="55"/>
      <c r="G37" s="55"/>
    </row>
    <row r="38" spans="1:7" ht="12.75">
      <c r="A38" s="28" t="s">
        <v>511</v>
      </c>
      <c r="B38" s="55"/>
      <c r="C38" s="55"/>
      <c r="D38" s="28"/>
      <c r="E38" s="28" t="s">
        <v>481</v>
      </c>
      <c r="F38" s="55"/>
      <c r="G38" s="55"/>
    </row>
    <row r="39" spans="1:7" ht="12.75">
      <c r="A39" s="28" t="s">
        <v>510</v>
      </c>
      <c r="B39" s="55"/>
      <c r="C39" s="55"/>
      <c r="D39" s="28"/>
      <c r="E39" s="28" t="s">
        <v>405</v>
      </c>
      <c r="F39" s="55"/>
      <c r="G39" s="55"/>
    </row>
    <row r="40" spans="1:7" ht="12.75">
      <c r="A40" s="28" t="s">
        <v>442</v>
      </c>
      <c r="B40" s="55"/>
      <c r="C40" s="55"/>
      <c r="D40" s="28"/>
      <c r="E40" s="28" t="s">
        <v>136</v>
      </c>
      <c r="F40" s="55"/>
      <c r="G40" s="55"/>
    </row>
    <row r="41" spans="1:7" ht="12.75">
      <c r="A41" s="28" t="s">
        <v>251</v>
      </c>
      <c r="B41" s="55"/>
      <c r="C41" s="55"/>
      <c r="D41" s="28"/>
      <c r="E41" s="28" t="s">
        <v>183</v>
      </c>
      <c r="F41" s="55"/>
      <c r="G41" s="55"/>
    </row>
    <row r="42" spans="1:7" ht="12.75">
      <c r="A42" s="56" t="s">
        <v>198</v>
      </c>
      <c r="B42" s="57"/>
      <c r="C42" s="57"/>
      <c r="D42" s="28"/>
      <c r="E42" s="56" t="s">
        <v>3</v>
      </c>
      <c r="F42" s="57"/>
      <c r="G42" s="57"/>
    </row>
    <row r="43" spans="1:7" ht="12.75">
      <c r="A43" s="58" t="s">
        <v>516</v>
      </c>
      <c r="B43" s="59">
        <f>SUM(B34:B42)</f>
        <v>0</v>
      </c>
      <c r="C43" s="59">
        <f>SUM(C34:C42)</f>
        <v>0</v>
      </c>
      <c r="D43" s="28"/>
      <c r="E43" s="58" t="s">
        <v>164</v>
      </c>
      <c r="F43" s="59">
        <f>SUM(F29:F42)</f>
        <v>0</v>
      </c>
      <c r="G43" s="59">
        <f>SUM(G29:G42)</f>
        <v>0</v>
      </c>
    </row>
    <row r="44" spans="1:7" ht="12.75">
      <c r="A44" s="28"/>
      <c r="B44" s="28"/>
      <c r="C44" s="28"/>
      <c r="D44" s="28"/>
      <c r="E44" s="28"/>
      <c r="F44" s="28"/>
      <c r="G44" s="28"/>
    </row>
    <row r="45" spans="1:7" ht="12.75">
      <c r="A45" s="28"/>
      <c r="B45" s="29" t="s">
        <v>324</v>
      </c>
      <c r="C45" s="29" t="s">
        <v>300</v>
      </c>
      <c r="D45" s="28"/>
      <c r="E45" s="28"/>
      <c r="F45" s="29" t="s">
        <v>324</v>
      </c>
      <c r="G45" s="29" t="s">
        <v>300</v>
      </c>
    </row>
    <row r="46" spans="1:7" ht="12.75">
      <c r="A46" s="47" t="s">
        <v>321</v>
      </c>
      <c r="B46" s="47">
        <f>'Budget Estimator'!C8</f>
        <v>800</v>
      </c>
      <c r="C46" s="47"/>
      <c r="D46" s="28"/>
      <c r="E46" s="47" t="s">
        <v>189</v>
      </c>
      <c r="F46" s="47">
        <f>'Budget Estimator'!C14</f>
        <v>1000</v>
      </c>
      <c r="G46" s="47"/>
    </row>
    <row r="47" spans="1:7" ht="12.75">
      <c r="A47" s="52" t="s">
        <v>229</v>
      </c>
      <c r="B47" s="51"/>
      <c r="C47" s="51"/>
      <c r="D47" s="28"/>
      <c r="E47" s="52" t="s">
        <v>91</v>
      </c>
      <c r="F47" s="51"/>
      <c r="G47" s="51"/>
    </row>
    <row r="48" spans="1:7" ht="12.75">
      <c r="A48" s="28" t="s">
        <v>81</v>
      </c>
      <c r="B48" s="55"/>
      <c r="C48" s="55"/>
      <c r="D48" s="28"/>
      <c r="E48" s="28" t="s">
        <v>97</v>
      </c>
      <c r="F48" s="55"/>
      <c r="G48" s="55"/>
    </row>
    <row r="49" spans="1:7" ht="12.75">
      <c r="A49" s="28" t="s">
        <v>184</v>
      </c>
      <c r="B49" s="55"/>
      <c r="C49" s="55"/>
      <c r="D49" s="28"/>
      <c r="E49" s="28" t="s">
        <v>261</v>
      </c>
      <c r="F49" s="55"/>
      <c r="G49" s="55"/>
    </row>
    <row r="50" spans="1:7" ht="12.75">
      <c r="A50" s="28" t="s">
        <v>152</v>
      </c>
      <c r="B50" s="55"/>
      <c r="C50" s="55"/>
      <c r="D50" s="28"/>
      <c r="E50" s="28" t="s">
        <v>329</v>
      </c>
      <c r="F50" s="55"/>
      <c r="G50" s="55"/>
    </row>
    <row r="51" spans="1:7" ht="12.75">
      <c r="A51" s="56" t="s">
        <v>398</v>
      </c>
      <c r="B51" s="57"/>
      <c r="C51" s="57"/>
      <c r="D51" s="28"/>
      <c r="E51" s="56" t="s">
        <v>512</v>
      </c>
      <c r="F51" s="57"/>
      <c r="G51" s="57"/>
    </row>
    <row r="52" spans="1:7" ht="12.75">
      <c r="A52" s="58" t="s">
        <v>406</v>
      </c>
      <c r="B52" s="59">
        <f>SUM(B47:B51)</f>
        <v>0</v>
      </c>
      <c r="C52" s="59">
        <f>SUM(C47:C51)</f>
        <v>0</v>
      </c>
      <c r="D52" s="28"/>
      <c r="E52" s="58" t="s">
        <v>197</v>
      </c>
      <c r="F52" s="59">
        <f>SUM(F47:F51)</f>
        <v>0</v>
      </c>
      <c r="G52" s="59">
        <f>SUM(G47:G51)</f>
        <v>0</v>
      </c>
    </row>
    <row r="53" spans="1:7" ht="12.75">
      <c r="A53" s="28"/>
      <c r="B53" s="28"/>
      <c r="C53" s="28"/>
      <c r="D53" s="28"/>
      <c r="E53" s="28"/>
      <c r="F53" s="28"/>
      <c r="G53" s="28"/>
    </row>
    <row r="54" spans="1:7" ht="12.75">
      <c r="A54" s="28"/>
      <c r="B54" s="29" t="s">
        <v>324</v>
      </c>
      <c r="C54" s="29" t="s">
        <v>300</v>
      </c>
      <c r="D54" s="28"/>
      <c r="E54" s="28"/>
      <c r="F54" s="29" t="s">
        <v>324</v>
      </c>
      <c r="G54" s="29" t="s">
        <v>300</v>
      </c>
    </row>
    <row r="55" spans="1:7" ht="12.75">
      <c r="A55" s="47" t="s">
        <v>181</v>
      </c>
      <c r="B55" s="47">
        <f>'Budget Estimator'!C9</f>
        <v>300</v>
      </c>
      <c r="C55" s="47"/>
      <c r="D55" s="28"/>
      <c r="E55" s="47" t="s">
        <v>81</v>
      </c>
      <c r="F55" s="47">
        <f>'Budget Estimator'!C15</f>
        <v>4700</v>
      </c>
      <c r="G55" s="47"/>
    </row>
    <row r="56" spans="1:7" ht="12.75">
      <c r="A56" s="52" t="s">
        <v>403</v>
      </c>
      <c r="B56" s="51"/>
      <c r="C56" s="51"/>
      <c r="D56" s="28"/>
      <c r="E56" s="52" t="s">
        <v>467</v>
      </c>
      <c r="F56" s="51"/>
      <c r="G56" s="51"/>
    </row>
    <row r="57" spans="1:7" ht="12.75">
      <c r="A57" s="28" t="s">
        <v>209</v>
      </c>
      <c r="B57" s="55"/>
      <c r="C57" s="55"/>
      <c r="D57" s="28"/>
      <c r="E57" s="28" t="s">
        <v>160</v>
      </c>
      <c r="F57" s="55"/>
      <c r="G57" s="55"/>
    </row>
    <row r="58" spans="1:7" ht="12.75">
      <c r="A58" s="28" t="s">
        <v>86</v>
      </c>
      <c r="B58" s="55"/>
      <c r="C58" s="55"/>
      <c r="D58" s="28"/>
      <c r="E58" s="28" t="s">
        <v>183</v>
      </c>
      <c r="F58" s="55"/>
      <c r="G58" s="55"/>
    </row>
    <row r="59" spans="1:7" ht="12.75">
      <c r="A59" s="28" t="s">
        <v>73</v>
      </c>
      <c r="B59" s="55"/>
      <c r="C59" s="55"/>
      <c r="D59" s="28"/>
      <c r="E59" s="28" t="s">
        <v>180</v>
      </c>
      <c r="F59" s="55"/>
      <c r="G59" s="55"/>
    </row>
    <row r="60" spans="1:7" ht="12.75">
      <c r="A60" s="28" t="s">
        <v>482</v>
      </c>
      <c r="B60" s="55"/>
      <c r="C60" s="55"/>
      <c r="D60" s="28"/>
      <c r="E60" s="28" t="s">
        <v>37</v>
      </c>
      <c r="F60" s="55"/>
      <c r="G60" s="55"/>
    </row>
    <row r="61" spans="1:7" ht="12.75">
      <c r="A61" s="28" t="s">
        <v>109</v>
      </c>
      <c r="B61" s="55"/>
      <c r="C61" s="55"/>
      <c r="D61" s="28"/>
      <c r="E61" s="28" t="s">
        <v>244</v>
      </c>
      <c r="F61" s="55"/>
      <c r="G61" s="55"/>
    </row>
    <row r="62" spans="1:7" ht="12.75">
      <c r="A62" s="28" t="s">
        <v>145</v>
      </c>
      <c r="B62" s="55"/>
      <c r="C62" s="55"/>
      <c r="D62" s="28"/>
      <c r="E62" s="28" t="s">
        <v>9</v>
      </c>
      <c r="F62" s="55"/>
      <c r="G62" s="55"/>
    </row>
    <row r="63" spans="1:7" ht="12.75">
      <c r="A63" s="28" t="s">
        <v>226</v>
      </c>
      <c r="B63" s="55"/>
      <c r="C63" s="55"/>
      <c r="D63" s="28"/>
      <c r="E63" s="28" t="s">
        <v>254</v>
      </c>
      <c r="F63" s="55"/>
      <c r="G63" s="55"/>
    </row>
    <row r="64" spans="1:7" ht="12.75">
      <c r="A64" s="28" t="s">
        <v>60</v>
      </c>
      <c r="B64" s="55"/>
      <c r="C64" s="55"/>
      <c r="D64" s="28"/>
      <c r="E64" s="28" t="s">
        <v>118</v>
      </c>
      <c r="F64" s="55"/>
      <c r="G64" s="55"/>
    </row>
    <row r="65" spans="1:7" ht="12.75">
      <c r="A65" s="28" t="s">
        <v>265</v>
      </c>
      <c r="B65" s="55"/>
      <c r="C65" s="55"/>
      <c r="D65" s="28"/>
      <c r="E65" s="28" t="s">
        <v>203</v>
      </c>
      <c r="F65" s="55"/>
      <c r="G65" s="55"/>
    </row>
    <row r="66" spans="1:7" ht="12.75">
      <c r="A66" s="28" t="s">
        <v>358</v>
      </c>
      <c r="B66" s="55"/>
      <c r="C66" s="55"/>
      <c r="D66" s="28"/>
      <c r="E66" s="28" t="s">
        <v>431</v>
      </c>
      <c r="F66" s="55"/>
      <c r="G66" s="55"/>
    </row>
    <row r="67" spans="1:7" ht="25.5">
      <c r="A67" s="28" t="s">
        <v>123</v>
      </c>
      <c r="B67" s="55"/>
      <c r="C67" s="55"/>
      <c r="D67" s="28"/>
      <c r="E67" s="28" t="s">
        <v>381</v>
      </c>
      <c r="F67" s="55"/>
      <c r="G67" s="55"/>
    </row>
    <row r="68" spans="1:7" ht="12.75">
      <c r="A68" s="28" t="s">
        <v>195</v>
      </c>
      <c r="B68" s="55"/>
      <c r="C68" s="55"/>
      <c r="D68" s="28"/>
      <c r="E68" s="28" t="s">
        <v>3</v>
      </c>
      <c r="F68" s="55"/>
      <c r="G68" s="55"/>
    </row>
    <row r="69" spans="1:7" ht="12.75">
      <c r="A69" s="28" t="s">
        <v>304</v>
      </c>
      <c r="B69" s="55"/>
      <c r="C69" s="55"/>
      <c r="D69" s="28"/>
      <c r="E69" s="28" t="s">
        <v>78</v>
      </c>
      <c r="F69" s="55"/>
      <c r="G69" s="55"/>
    </row>
    <row r="70" spans="1:7" ht="12.75">
      <c r="A70" s="56" t="s">
        <v>352</v>
      </c>
      <c r="B70" s="57"/>
      <c r="C70" s="57"/>
      <c r="D70" s="28"/>
      <c r="E70" s="28" t="s">
        <v>328</v>
      </c>
      <c r="F70" s="55"/>
      <c r="G70" s="55"/>
    </row>
    <row r="71" spans="1:7" ht="12.75">
      <c r="A71" s="58" t="s">
        <v>156</v>
      </c>
      <c r="B71" s="59">
        <f>SUM(B56:B70)</f>
        <v>0</v>
      </c>
      <c r="C71" s="59">
        <f>SUM(C56:C70)</f>
        <v>0</v>
      </c>
      <c r="D71" s="28"/>
      <c r="E71" s="28" t="s">
        <v>481</v>
      </c>
      <c r="F71" s="55"/>
      <c r="G71" s="55"/>
    </row>
    <row r="72" spans="1:7" ht="12.75">
      <c r="A72" s="28"/>
      <c r="B72" s="28"/>
      <c r="C72" s="28"/>
      <c r="D72" s="28"/>
      <c r="E72" s="28" t="s">
        <v>154</v>
      </c>
      <c r="F72" s="55"/>
      <c r="G72" s="55"/>
    </row>
    <row r="73" spans="1:7" ht="12.75">
      <c r="A73" s="28"/>
      <c r="B73" s="29" t="s">
        <v>324</v>
      </c>
      <c r="C73" s="29" t="s">
        <v>300</v>
      </c>
      <c r="D73" s="28"/>
      <c r="E73" s="28" t="s">
        <v>384</v>
      </c>
      <c r="F73" s="55"/>
      <c r="G73" s="55"/>
    </row>
    <row r="74" spans="1:7" ht="12.75">
      <c r="A74" s="47" t="s">
        <v>20</v>
      </c>
      <c r="B74" s="47">
        <f>'Budget Estimator'!C10</f>
        <v>500</v>
      </c>
      <c r="C74" s="47"/>
      <c r="D74" s="28"/>
      <c r="E74" s="28" t="s">
        <v>136</v>
      </c>
      <c r="F74" s="55"/>
      <c r="G74" s="55"/>
    </row>
    <row r="75" spans="1:7" ht="12.75">
      <c r="A75" s="52" t="s">
        <v>206</v>
      </c>
      <c r="B75" s="51"/>
      <c r="C75" s="51"/>
      <c r="D75" s="28"/>
      <c r="E75" s="28" t="s">
        <v>319</v>
      </c>
      <c r="F75" s="55"/>
      <c r="G75" s="55"/>
    </row>
    <row r="76" spans="1:7" ht="12.75">
      <c r="A76" s="28" t="s">
        <v>286</v>
      </c>
      <c r="B76" s="55"/>
      <c r="C76" s="55"/>
      <c r="D76" s="28"/>
      <c r="E76" s="28" t="s">
        <v>29</v>
      </c>
      <c r="F76" s="55"/>
      <c r="G76" s="55"/>
    </row>
    <row r="77" spans="1:7" ht="12.75">
      <c r="A77" s="56" t="s">
        <v>268</v>
      </c>
      <c r="B77" s="57"/>
      <c r="C77" s="57"/>
      <c r="D77" s="28"/>
      <c r="E77" s="28" t="s">
        <v>70</v>
      </c>
      <c r="F77" s="55"/>
      <c r="G77" s="55"/>
    </row>
    <row r="78" spans="1:7" ht="12.75">
      <c r="A78" s="58" t="s">
        <v>410</v>
      </c>
      <c r="B78" s="59">
        <f>SUM(B75:B77)</f>
        <v>0</v>
      </c>
      <c r="C78" s="59">
        <f>SUM(C75:C77)</f>
        <v>0</v>
      </c>
      <c r="D78" s="28"/>
      <c r="E78" s="28" t="s">
        <v>329</v>
      </c>
      <c r="F78" s="55"/>
      <c r="G78" s="55"/>
    </row>
    <row r="79" spans="1:7" ht="12.75">
      <c r="A79" s="28"/>
      <c r="B79" s="28"/>
      <c r="C79" s="28"/>
      <c r="D79" s="28"/>
      <c r="E79" s="28" t="s">
        <v>470</v>
      </c>
      <c r="F79" s="55"/>
      <c r="G79" s="55"/>
    </row>
    <row r="80" spans="1:7" ht="12.75">
      <c r="A80" s="28"/>
      <c r="B80" s="29" t="s">
        <v>324</v>
      </c>
      <c r="C80" s="29" t="s">
        <v>300</v>
      </c>
      <c r="D80" s="28"/>
      <c r="E80" s="28" t="s">
        <v>33</v>
      </c>
      <c r="F80" s="55"/>
      <c r="G80" s="55"/>
    </row>
    <row r="81" spans="1:7" ht="12.75">
      <c r="A81" s="47" t="s">
        <v>512</v>
      </c>
      <c r="B81" s="47">
        <f>'Budget Estimator'!C11</f>
        <v>200</v>
      </c>
      <c r="C81" s="47"/>
      <c r="D81" s="28"/>
      <c r="E81" s="28" t="s">
        <v>127</v>
      </c>
      <c r="F81" s="55"/>
      <c r="G81" s="55"/>
    </row>
    <row r="82" spans="1:7" ht="12.75">
      <c r="A82" s="52" t="s">
        <v>404</v>
      </c>
      <c r="B82" s="51"/>
      <c r="C82" s="51"/>
      <c r="D82" s="28"/>
      <c r="E82" s="28" t="s">
        <v>186</v>
      </c>
      <c r="F82" s="55"/>
      <c r="G82" s="55"/>
    </row>
    <row r="83" spans="1:7" ht="12.75">
      <c r="A83" s="28" t="s">
        <v>200</v>
      </c>
      <c r="B83" s="55"/>
      <c r="C83" s="55"/>
      <c r="D83" s="28"/>
      <c r="E83" s="28" t="s">
        <v>231</v>
      </c>
      <c r="F83" s="55"/>
      <c r="G83" s="55"/>
    </row>
    <row r="84" spans="1:7" ht="12.75">
      <c r="A84" s="28" t="s">
        <v>213</v>
      </c>
      <c r="B84" s="55"/>
      <c r="C84" s="55"/>
      <c r="D84" s="28"/>
      <c r="E84" s="28" t="s">
        <v>174</v>
      </c>
      <c r="F84" s="55"/>
      <c r="G84" s="55"/>
    </row>
    <row r="85" spans="1:7" ht="12.75">
      <c r="A85" s="28" t="s">
        <v>464</v>
      </c>
      <c r="B85" s="55"/>
      <c r="C85" s="55"/>
      <c r="D85" s="28"/>
      <c r="E85" s="56" t="s">
        <v>340</v>
      </c>
      <c r="F85" s="57"/>
      <c r="G85" s="57"/>
    </row>
    <row r="86" spans="1:7" ht="25.5">
      <c r="A86" s="28" t="s">
        <v>202</v>
      </c>
      <c r="B86" s="55"/>
      <c r="C86" s="55"/>
      <c r="D86" s="28"/>
      <c r="E86" s="58" t="s">
        <v>23</v>
      </c>
      <c r="F86" s="59">
        <f>SUM(F56:F85)</f>
        <v>0</v>
      </c>
      <c r="G86" s="59">
        <f>SUM(G56:G85)</f>
        <v>0</v>
      </c>
    </row>
    <row r="87" spans="1:7" ht="12.75">
      <c r="A87" s="28" t="s">
        <v>441</v>
      </c>
      <c r="B87" s="55"/>
      <c r="C87" s="55"/>
      <c r="D87" s="28"/>
      <c r="E87" s="28"/>
      <c r="F87" s="28"/>
      <c r="G87" s="28"/>
    </row>
    <row r="88" spans="1:7" ht="12.75">
      <c r="A88" s="28" t="s">
        <v>295</v>
      </c>
      <c r="B88" s="55"/>
      <c r="C88" s="55"/>
      <c r="D88" s="28"/>
      <c r="E88" s="28"/>
      <c r="F88" s="29" t="s">
        <v>324</v>
      </c>
      <c r="G88" s="29" t="s">
        <v>300</v>
      </c>
    </row>
    <row r="89" spans="1:7" ht="12.75">
      <c r="A89" s="28" t="s">
        <v>235</v>
      </c>
      <c r="B89" s="55"/>
      <c r="C89" s="55"/>
      <c r="D89" s="28"/>
      <c r="E89" s="47" t="s">
        <v>428</v>
      </c>
      <c r="F89" s="47">
        <f>'Budget Estimator'!C16</f>
        <v>400</v>
      </c>
      <c r="G89" s="47"/>
    </row>
    <row r="90" spans="1:7" ht="12.75">
      <c r="A90" s="28" t="s">
        <v>524</v>
      </c>
      <c r="B90" s="55"/>
      <c r="C90" s="55"/>
      <c r="D90" s="28"/>
      <c r="E90" s="52" t="s">
        <v>219</v>
      </c>
      <c r="F90" s="51"/>
      <c r="G90" s="51"/>
    </row>
    <row r="91" spans="1:7" ht="12.75">
      <c r="A91" s="28" t="s">
        <v>249</v>
      </c>
      <c r="B91" s="55"/>
      <c r="C91" s="55"/>
      <c r="D91" s="28"/>
      <c r="E91" s="28" t="s">
        <v>474</v>
      </c>
      <c r="F91" s="55"/>
      <c r="G91" s="55"/>
    </row>
    <row r="92" spans="1:7" ht="12.75">
      <c r="A92" s="56" t="s">
        <v>249</v>
      </c>
      <c r="B92" s="57"/>
      <c r="C92" s="57"/>
      <c r="D92" s="28"/>
      <c r="E92" s="56" t="s">
        <v>363</v>
      </c>
      <c r="F92" s="57"/>
      <c r="G92" s="57"/>
    </row>
    <row r="93" spans="1:7" ht="12.75">
      <c r="A93" s="58" t="s">
        <v>170</v>
      </c>
      <c r="B93" s="59">
        <f>SUM(B82:B92)</f>
        <v>0</v>
      </c>
      <c r="C93" s="59">
        <f>SUM(C82:C92)</f>
        <v>0</v>
      </c>
      <c r="D93" s="28"/>
      <c r="E93" s="58" t="s">
        <v>315</v>
      </c>
      <c r="F93" s="59">
        <f>SUM(F90:F92)</f>
        <v>0</v>
      </c>
      <c r="G93" s="59">
        <f>SUM(G90:G92)</f>
        <v>0</v>
      </c>
    </row>
    <row r="94" spans="1:7" ht="12.75">
      <c r="A94" s="28"/>
      <c r="B94" s="28"/>
      <c r="C94" s="28"/>
      <c r="D94" s="28"/>
      <c r="E94" s="28"/>
      <c r="F94" s="28"/>
      <c r="G94" s="28"/>
    </row>
    <row r="95" spans="1:7" ht="12.75">
      <c r="A95" s="28"/>
      <c r="B95" s="29" t="s">
        <v>324</v>
      </c>
      <c r="C95" s="29" t="s">
        <v>300</v>
      </c>
      <c r="D95" s="28"/>
      <c r="E95" s="28"/>
      <c r="F95" s="28"/>
      <c r="G95" s="28"/>
    </row>
    <row r="96" spans="1:7" ht="15.75">
      <c r="A96" s="61" t="s">
        <v>24</v>
      </c>
      <c r="B96" s="62">
        <f>(((((((((B30+B43)+B71)+F93)+B52)+B78)+F52)+B93)+F43)+F86)+F25</f>
        <v>0</v>
      </c>
      <c r="C96" s="62">
        <f>(((((((((C30+C43)+C71)+G93)+C52)+C78)+G52)+C93)+G43)+G86)+G25</f>
        <v>0</v>
      </c>
      <c r="D96" s="63"/>
      <c r="E96" s="63"/>
      <c r="F96" s="63"/>
      <c r="G96" s="63"/>
    </row>
    <row r="97" spans="1:7" ht="12.75">
      <c r="A97" s="28"/>
      <c r="B97" s="28"/>
      <c r="C97" s="28"/>
      <c r="D97" s="28"/>
      <c r="E97" s="28"/>
      <c r="F97" s="28"/>
      <c r="G97" s="28"/>
    </row>
    <row r="98" spans="1:7" ht="12.75">
      <c r="A98" s="28"/>
      <c r="B98" s="28"/>
      <c r="C98" s="28"/>
      <c r="D98" s="28"/>
      <c r="E98" s="28"/>
      <c r="F98" s="28"/>
      <c r="G98" s="28"/>
    </row>
    <row r="99" spans="1:7" ht="12.75">
      <c r="A99" s="28"/>
      <c r="B99" s="28"/>
      <c r="C99" s="28"/>
      <c r="D99" s="28"/>
      <c r="E99" s="28"/>
      <c r="F99" s="28"/>
      <c r="G99" s="28"/>
    </row>
    <row r="100" spans="1:7" ht="12.75">
      <c r="A100" s="28"/>
      <c r="B100" s="28"/>
      <c r="C100" s="28"/>
      <c r="D100" s="28"/>
      <c r="E100" s="28"/>
      <c r="F100" s="28"/>
      <c r="G100" s="28"/>
    </row>
    <row r="101" spans="1:7" ht="12.75">
      <c r="A101" s="28"/>
      <c r="B101" s="28"/>
      <c r="C101" s="28"/>
      <c r="D101" s="28"/>
      <c r="E101" s="28"/>
      <c r="F101" s="28"/>
      <c r="G101" s="28"/>
    </row>
  </sheetData>
  <sheetProtection/>
  <mergeCells count="5">
    <mergeCell ref="A1:G1"/>
    <mergeCell ref="A4:G4"/>
    <mergeCell ref="A5:G5"/>
    <mergeCell ref="A6:G6"/>
    <mergeCell ref="A7:G7"/>
  </mergeCells>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T16"/>
  <sheetViews>
    <sheetView zoomScalePageLayoutView="0" workbookViewId="0" topLeftCell="A1">
      <pane ySplit="3" topLeftCell="A4" activePane="bottomLeft" state="frozen"/>
      <selection pane="topLeft" activeCell="A1" sqref="A1"/>
      <selection pane="bottomLeft" activeCell="G28" sqref="G28"/>
    </sheetView>
  </sheetViews>
  <sheetFormatPr defaultColWidth="17.140625" defaultRowHeight="12.75" customHeight="1"/>
  <cols>
    <col min="1" max="1" width="44.00390625" style="0" customWidth="1"/>
    <col min="2" max="3" width="17.140625" style="0" customWidth="1"/>
    <col min="4" max="4" width="46.57421875" style="0" customWidth="1"/>
    <col min="5" max="20" width="17.140625" style="0" customWidth="1"/>
  </cols>
  <sheetData>
    <row r="1" spans="1:20" ht="23.25">
      <c r="A1" s="131" t="s">
        <v>269</v>
      </c>
      <c r="B1" s="131"/>
      <c r="C1" s="131"/>
      <c r="D1" s="131"/>
      <c r="E1" s="24"/>
      <c r="F1" s="24"/>
      <c r="G1" s="24"/>
      <c r="H1" s="24"/>
      <c r="I1" s="24"/>
      <c r="J1" s="24"/>
      <c r="K1" s="24"/>
      <c r="L1" s="24"/>
      <c r="M1" s="24"/>
      <c r="N1" s="24"/>
      <c r="O1" s="24"/>
      <c r="P1" s="24"/>
      <c r="Q1" s="24"/>
      <c r="R1" s="24"/>
      <c r="S1" s="24"/>
      <c r="T1" s="24"/>
    </row>
    <row r="2" spans="1:20" ht="15">
      <c r="A2" s="132" t="s">
        <v>96</v>
      </c>
      <c r="B2" s="132"/>
      <c r="C2" s="132"/>
      <c r="D2" s="132"/>
      <c r="E2" s="25"/>
      <c r="F2" s="25"/>
      <c r="G2" s="25"/>
      <c r="H2" s="25"/>
      <c r="I2" s="25"/>
      <c r="J2" s="25"/>
      <c r="K2" s="25"/>
      <c r="L2" s="25"/>
      <c r="M2" s="25"/>
      <c r="N2" s="25"/>
      <c r="O2" s="25"/>
      <c r="P2" s="25"/>
      <c r="Q2" s="25"/>
      <c r="R2" s="25"/>
      <c r="S2" s="25"/>
      <c r="T2" s="25"/>
    </row>
    <row r="3" spans="1:20" ht="15">
      <c r="A3" s="39" t="s">
        <v>50</v>
      </c>
      <c r="B3" s="39" t="s">
        <v>494</v>
      </c>
      <c r="C3" s="39" t="s">
        <v>279</v>
      </c>
      <c r="D3" s="39" t="s">
        <v>378</v>
      </c>
      <c r="E3" s="26"/>
      <c r="F3" s="26"/>
      <c r="G3" s="26"/>
      <c r="H3" s="26"/>
      <c r="I3" s="26"/>
      <c r="J3" s="26"/>
      <c r="K3" s="26"/>
      <c r="L3" s="26"/>
      <c r="M3" s="26"/>
      <c r="N3" s="26"/>
      <c r="O3" s="26"/>
      <c r="P3" s="26"/>
      <c r="Q3" s="26"/>
      <c r="R3" s="26"/>
      <c r="S3" s="26"/>
      <c r="T3" s="26"/>
    </row>
    <row r="4" spans="1:4" ht="30">
      <c r="A4" s="65" t="s">
        <v>539</v>
      </c>
      <c r="B4" s="65" t="s">
        <v>505</v>
      </c>
      <c r="C4" s="65" t="s">
        <v>270</v>
      </c>
      <c r="D4" s="65" t="s">
        <v>227</v>
      </c>
    </row>
    <row r="5" spans="1:4" ht="15">
      <c r="A5" s="65" t="s">
        <v>149</v>
      </c>
      <c r="B5" s="65" t="s">
        <v>255</v>
      </c>
      <c r="C5" s="65" t="s">
        <v>119</v>
      </c>
      <c r="D5" s="66"/>
    </row>
    <row r="6" spans="1:4" ht="15">
      <c r="A6" s="65" t="s">
        <v>12</v>
      </c>
      <c r="B6" s="65" t="s">
        <v>255</v>
      </c>
      <c r="C6" s="65" t="s">
        <v>333</v>
      </c>
      <c r="D6" s="66"/>
    </row>
    <row r="7" spans="1:4" ht="15">
      <c r="A7" s="65" t="s">
        <v>297</v>
      </c>
      <c r="B7" s="65" t="s">
        <v>255</v>
      </c>
      <c r="C7" s="65" t="s">
        <v>333</v>
      </c>
      <c r="D7" s="66"/>
    </row>
    <row r="8" spans="1:4" ht="15">
      <c r="A8" s="65" t="s">
        <v>138</v>
      </c>
      <c r="B8" s="65" t="s">
        <v>255</v>
      </c>
      <c r="C8" s="65" t="s">
        <v>333</v>
      </c>
      <c r="D8" s="66"/>
    </row>
    <row r="9" spans="1:4" ht="15">
      <c r="A9" s="65" t="s">
        <v>275</v>
      </c>
      <c r="B9" s="65" t="s">
        <v>255</v>
      </c>
      <c r="C9" s="65" t="s">
        <v>348</v>
      </c>
      <c r="D9" s="66"/>
    </row>
    <row r="10" spans="1:4" ht="15">
      <c r="A10" s="65" t="s">
        <v>434</v>
      </c>
      <c r="B10" s="65" t="s">
        <v>255</v>
      </c>
      <c r="C10" s="65" t="s">
        <v>348</v>
      </c>
      <c r="D10" s="66"/>
    </row>
    <row r="11" spans="1:4" ht="15">
      <c r="A11" s="65" t="s">
        <v>349</v>
      </c>
      <c r="B11" s="65" t="s">
        <v>255</v>
      </c>
      <c r="C11" s="65" t="s">
        <v>348</v>
      </c>
      <c r="D11" s="66"/>
    </row>
    <row r="12" spans="1:4" ht="15">
      <c r="A12" s="65" t="s">
        <v>31</v>
      </c>
      <c r="B12" s="65" t="s">
        <v>255</v>
      </c>
      <c r="C12" s="65" t="s">
        <v>119</v>
      </c>
      <c r="D12" s="66"/>
    </row>
    <row r="13" spans="1:4" ht="12.75" customHeight="1">
      <c r="A13" s="32"/>
      <c r="B13" s="32"/>
      <c r="C13" s="32"/>
      <c r="D13" s="32"/>
    </row>
    <row r="14" spans="1:4" ht="12.75" customHeight="1">
      <c r="A14" s="32"/>
      <c r="B14" s="32"/>
      <c r="C14" s="32"/>
      <c r="D14" s="32"/>
    </row>
    <row r="15" spans="1:4" ht="12.75" customHeight="1">
      <c r="A15" s="32"/>
      <c r="B15" s="32"/>
      <c r="C15" s="32"/>
      <c r="D15" s="32"/>
    </row>
    <row r="16" spans="1:4" ht="12.75" customHeight="1">
      <c r="A16" s="32"/>
      <c r="B16" s="32"/>
      <c r="C16" s="32"/>
      <c r="D16" s="32"/>
    </row>
  </sheetData>
  <sheetProtection/>
  <mergeCells count="2">
    <mergeCell ref="A1:D1"/>
    <mergeCell ref="A2:D2"/>
  </mergeCells>
  <conditionalFormatting sqref="C4:C15">
    <cfRule type="containsText" priority="1" dxfId="2" operator="containsText" stopIfTrue="1" text="Done">
      <formula>NOT(ISERROR(SEARCH("Done",C4)))</formula>
    </cfRule>
    <cfRule type="containsText" priority="2" dxfId="1" operator="containsText" stopIfTrue="1" text="progress">
      <formula>NOT(ISERROR(SEARCH("progress",C4)))</formula>
    </cfRule>
    <cfRule type="containsText" priority="3" dxfId="0" operator="containsText" stopIfTrue="1" text="late">
      <formula>NOT(ISERROR(SEARCH("late",C4)))</formula>
    </cfRule>
  </conditionalFormatting>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M11"/>
  <sheetViews>
    <sheetView zoomScalePageLayoutView="0" workbookViewId="0" topLeftCell="A1">
      <pane ySplit="3" topLeftCell="A4" activePane="bottomLeft" state="frozen"/>
      <selection pane="topLeft" activeCell="A1" sqref="A1"/>
      <selection pane="bottomLeft" activeCell="D19" sqref="D19"/>
    </sheetView>
  </sheetViews>
  <sheetFormatPr defaultColWidth="17.140625" defaultRowHeight="12.75" customHeight="1"/>
  <cols>
    <col min="1" max="1" width="16.28125" style="0" customWidth="1"/>
    <col min="2" max="2" width="19.421875" style="0" customWidth="1"/>
    <col min="3" max="3" width="13.140625" style="0" customWidth="1"/>
    <col min="4" max="4" width="17.57421875" style="0" customWidth="1"/>
    <col min="5" max="5" width="22.8515625" style="0" customWidth="1"/>
    <col min="6" max="6" width="15.8515625" style="0" customWidth="1"/>
    <col min="7" max="7" width="11.28125" style="0" customWidth="1"/>
    <col min="8" max="8" width="9.421875" style="0" customWidth="1"/>
    <col min="9" max="9" width="11.57421875" style="0" customWidth="1"/>
    <col min="10" max="10" width="10.00390625" style="0" customWidth="1"/>
    <col min="11" max="11" width="14.57421875" style="0" customWidth="1"/>
    <col min="12" max="12" width="29.57421875" style="0" customWidth="1"/>
    <col min="13" max="13" width="17.140625" style="0" customWidth="1"/>
  </cols>
  <sheetData>
    <row r="1" spans="1:12" ht="23.25">
      <c r="A1" s="104" t="s">
        <v>233</v>
      </c>
      <c r="B1" s="133"/>
      <c r="C1" s="133"/>
      <c r="D1" s="133"/>
      <c r="E1" s="105"/>
      <c r="F1" s="105"/>
      <c r="G1" s="67"/>
      <c r="H1" s="67"/>
      <c r="I1" s="67"/>
      <c r="J1" s="67"/>
      <c r="K1" s="67"/>
      <c r="L1" s="67"/>
    </row>
    <row r="2" spans="1:12" ht="15">
      <c r="A2" s="134" t="s">
        <v>522</v>
      </c>
      <c r="B2" s="134"/>
      <c r="C2" s="134"/>
      <c r="D2" s="134"/>
      <c r="E2" s="135"/>
      <c r="F2" s="135"/>
      <c r="G2" s="67"/>
      <c r="H2" s="67"/>
      <c r="I2" s="67"/>
      <c r="J2" s="67"/>
      <c r="K2" s="67"/>
      <c r="L2" s="67"/>
    </row>
    <row r="3" spans="1:13" ht="45">
      <c r="A3" s="68" t="s">
        <v>531</v>
      </c>
      <c r="B3" s="68" t="s">
        <v>32</v>
      </c>
      <c r="C3" s="68" t="s">
        <v>389</v>
      </c>
      <c r="D3" s="68" t="s">
        <v>253</v>
      </c>
      <c r="E3" s="68" t="s">
        <v>526</v>
      </c>
      <c r="F3" s="68" t="s">
        <v>208</v>
      </c>
      <c r="G3" s="68" t="s">
        <v>347</v>
      </c>
      <c r="H3" s="68" t="s">
        <v>75</v>
      </c>
      <c r="I3" s="68" t="s">
        <v>114</v>
      </c>
      <c r="J3" s="68" t="s">
        <v>370</v>
      </c>
      <c r="K3" s="68" t="s">
        <v>490</v>
      </c>
      <c r="L3" s="68" t="s">
        <v>378</v>
      </c>
      <c r="M3" s="27"/>
    </row>
    <row r="4" spans="1:12" ht="12.75">
      <c r="A4" s="69"/>
      <c r="B4" s="53"/>
      <c r="C4" s="53"/>
      <c r="D4" s="53"/>
      <c r="E4" s="53"/>
      <c r="F4" s="53"/>
      <c r="G4" s="70"/>
      <c r="H4" s="69"/>
      <c r="I4" s="69"/>
      <c r="J4" s="69"/>
      <c r="K4" s="69"/>
      <c r="L4" s="32"/>
    </row>
    <row r="5" spans="1:12" ht="12.75">
      <c r="A5" s="69" t="s">
        <v>457</v>
      </c>
      <c r="B5" s="69" t="s">
        <v>521</v>
      </c>
      <c r="C5" s="69" t="s">
        <v>100</v>
      </c>
      <c r="D5" s="69" t="s">
        <v>214</v>
      </c>
      <c r="E5" s="69" t="s">
        <v>21</v>
      </c>
      <c r="F5" s="69" t="s">
        <v>301</v>
      </c>
      <c r="G5" s="69">
        <v>500</v>
      </c>
      <c r="H5" s="69">
        <v>7</v>
      </c>
      <c r="I5" s="71">
        <v>2000</v>
      </c>
      <c r="J5" s="45">
        <v>50</v>
      </c>
      <c r="K5" s="71">
        <v>12000</v>
      </c>
      <c r="L5" s="28" t="s">
        <v>224</v>
      </c>
    </row>
    <row r="6" spans="1:12" ht="12.75">
      <c r="A6" s="69" t="s">
        <v>401</v>
      </c>
      <c r="B6" s="69" t="s">
        <v>175</v>
      </c>
      <c r="C6" s="69" t="s">
        <v>98</v>
      </c>
      <c r="D6" s="69" t="s">
        <v>214</v>
      </c>
      <c r="E6" s="69" t="s">
        <v>150</v>
      </c>
      <c r="F6" s="69" t="s">
        <v>142</v>
      </c>
      <c r="G6" s="69">
        <v>500</v>
      </c>
      <c r="H6" s="69">
        <v>8</v>
      </c>
      <c r="I6" s="71">
        <v>4000</v>
      </c>
      <c r="J6" s="45">
        <v>60</v>
      </c>
      <c r="K6" s="71">
        <v>12000</v>
      </c>
      <c r="L6" s="28" t="s">
        <v>466</v>
      </c>
    </row>
    <row r="7" spans="1:12" ht="12.75">
      <c r="A7" s="69"/>
      <c r="B7" s="53"/>
      <c r="C7" s="53"/>
      <c r="D7" s="53"/>
      <c r="E7" s="53"/>
      <c r="F7" s="53"/>
      <c r="G7" s="70"/>
      <c r="H7" s="69"/>
      <c r="I7" s="69"/>
      <c r="J7" s="71"/>
      <c r="K7" s="69"/>
      <c r="L7" s="32"/>
    </row>
    <row r="8" spans="1:12" ht="12.75">
      <c r="A8" s="69"/>
      <c r="B8" s="53"/>
      <c r="C8" s="53"/>
      <c r="D8" s="53"/>
      <c r="E8" s="32"/>
      <c r="F8" s="32"/>
      <c r="G8" s="70"/>
      <c r="H8" s="69"/>
      <c r="I8" s="69"/>
      <c r="J8" s="71"/>
      <c r="K8" s="69"/>
      <c r="L8" s="53"/>
    </row>
    <row r="9" spans="1:12" ht="12.75">
      <c r="A9" s="69"/>
      <c r="B9" s="53"/>
      <c r="C9" s="53"/>
      <c r="D9" s="53"/>
      <c r="E9" s="53"/>
      <c r="F9" s="53"/>
      <c r="G9" s="70"/>
      <c r="H9" s="69"/>
      <c r="I9" s="69"/>
      <c r="J9" s="71"/>
      <c r="K9" s="69"/>
      <c r="L9" s="32"/>
    </row>
    <row r="10" spans="1:12" ht="12.75">
      <c r="A10" s="69"/>
      <c r="B10" s="53"/>
      <c r="C10" s="53"/>
      <c r="D10" s="53"/>
      <c r="E10" s="53"/>
      <c r="F10" s="53"/>
      <c r="G10" s="70"/>
      <c r="H10" s="69"/>
      <c r="I10" s="69"/>
      <c r="J10" s="71"/>
      <c r="K10" s="69"/>
      <c r="L10" s="32"/>
    </row>
    <row r="11" spans="1:12" ht="12.75">
      <c r="A11" s="136"/>
      <c r="B11" s="109"/>
      <c r="C11" s="109"/>
      <c r="D11" s="109"/>
      <c r="E11" s="109"/>
      <c r="F11" s="109"/>
      <c r="G11" s="70"/>
      <c r="H11" s="69"/>
      <c r="I11" s="69"/>
      <c r="J11" s="71"/>
      <c r="K11" s="69"/>
      <c r="L11" s="32"/>
    </row>
  </sheetData>
  <sheetProtection/>
  <mergeCells count="3">
    <mergeCell ref="A1:F1"/>
    <mergeCell ref="A2:F2"/>
    <mergeCell ref="A11:F11"/>
  </mergeCells>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K12"/>
  <sheetViews>
    <sheetView zoomScalePageLayoutView="0" workbookViewId="0" topLeftCell="A1">
      <pane ySplit="3" topLeftCell="A4" activePane="bottomLeft" state="frozen"/>
      <selection pane="topLeft" activeCell="A1" sqref="A1"/>
      <selection pane="bottomLeft" activeCell="C37" sqref="C37"/>
    </sheetView>
  </sheetViews>
  <sheetFormatPr defaultColWidth="9.140625" defaultRowHeight="12.75" customHeight="1"/>
  <cols>
    <col min="1" max="1" width="23.140625" style="0" customWidth="1"/>
    <col min="2" max="2" width="29.28125" style="0" customWidth="1"/>
    <col min="3" max="3" width="18.421875" style="0" customWidth="1"/>
    <col min="4" max="4" width="23.8515625" style="0" customWidth="1"/>
    <col min="5" max="5" width="17.00390625" style="0" customWidth="1"/>
    <col min="6" max="6" width="15.57421875" style="0" customWidth="1"/>
    <col min="7" max="7" width="9.140625" style="0" customWidth="1"/>
    <col min="8" max="8" width="17.8515625" style="0" customWidth="1"/>
    <col min="9" max="9" width="9.140625" style="0" hidden="1" customWidth="1"/>
    <col min="10" max="10" width="9.140625" style="0" customWidth="1"/>
    <col min="11" max="11" width="23.7109375" style="0" customWidth="1"/>
  </cols>
  <sheetData>
    <row r="1" spans="1:11" ht="23.25">
      <c r="A1" s="104" t="s">
        <v>160</v>
      </c>
      <c r="B1" s="104"/>
      <c r="C1" s="104"/>
      <c r="D1" s="104"/>
      <c r="E1" s="137"/>
      <c r="F1" s="137"/>
      <c r="G1" s="67"/>
      <c r="H1" s="67"/>
      <c r="I1" s="67"/>
      <c r="J1" s="67"/>
      <c r="K1" s="67"/>
    </row>
    <row r="2" spans="1:11" ht="15">
      <c r="A2" s="134" t="s">
        <v>425</v>
      </c>
      <c r="B2" s="134"/>
      <c r="C2" s="134"/>
      <c r="D2" s="134"/>
      <c r="E2" s="135"/>
      <c r="F2" s="135"/>
      <c r="G2" s="72"/>
      <c r="H2" s="72"/>
      <c r="I2" s="72"/>
      <c r="J2" s="72"/>
      <c r="K2" s="72"/>
    </row>
    <row r="3" spans="1:11" ht="60">
      <c r="A3" s="73" t="s">
        <v>531</v>
      </c>
      <c r="B3" s="73" t="s">
        <v>32</v>
      </c>
      <c r="C3" s="73" t="s">
        <v>389</v>
      </c>
      <c r="D3" s="73" t="s">
        <v>253</v>
      </c>
      <c r="E3" s="73" t="s">
        <v>526</v>
      </c>
      <c r="F3" s="73" t="s">
        <v>280</v>
      </c>
      <c r="G3" s="68" t="s">
        <v>163</v>
      </c>
      <c r="H3" s="68" t="s">
        <v>220</v>
      </c>
      <c r="I3" s="68" t="s">
        <v>13</v>
      </c>
      <c r="J3" s="68" t="s">
        <v>519</v>
      </c>
      <c r="K3" s="68" t="s">
        <v>378</v>
      </c>
    </row>
    <row r="4" spans="1:11" ht="12.75" hidden="1">
      <c r="A4" s="74"/>
      <c r="B4" s="28"/>
      <c r="C4" s="28"/>
      <c r="D4" s="28"/>
      <c r="E4" s="28"/>
      <c r="F4" s="28"/>
      <c r="G4" s="32"/>
      <c r="H4" s="32"/>
      <c r="I4" s="28">
        <f>J5</f>
        <v>80</v>
      </c>
      <c r="J4" s="32"/>
      <c r="K4" s="32"/>
    </row>
    <row r="5" spans="1:11" ht="12.75">
      <c r="A5" s="75"/>
      <c r="B5" s="76"/>
      <c r="C5" s="76"/>
      <c r="D5" s="76"/>
      <c r="E5" s="76"/>
      <c r="F5" s="77"/>
      <c r="G5" s="63"/>
      <c r="H5" s="63"/>
      <c r="I5" s="28">
        <f>I4</f>
        <v>80</v>
      </c>
      <c r="J5" s="55">
        <v>80</v>
      </c>
      <c r="K5" s="32"/>
    </row>
    <row r="6" spans="1:11" ht="25.5">
      <c r="A6" s="69" t="s">
        <v>27</v>
      </c>
      <c r="B6" s="69" t="s">
        <v>521</v>
      </c>
      <c r="C6" s="69" t="s">
        <v>100</v>
      </c>
      <c r="D6" s="69" t="s">
        <v>214</v>
      </c>
      <c r="E6" s="69" t="s">
        <v>421</v>
      </c>
      <c r="F6" s="71">
        <v>50</v>
      </c>
      <c r="G6" s="45">
        <v>30</v>
      </c>
      <c r="H6" s="78">
        <f aca="true" t="shared" si="0" ref="H6:H11">PRODUCT(I6,SUM(F6,G6))</f>
        <v>6400</v>
      </c>
      <c r="I6" s="28">
        <f>I5</f>
        <v>80</v>
      </c>
      <c r="J6" s="79"/>
      <c r="K6" s="28" t="s">
        <v>415</v>
      </c>
    </row>
    <row r="7" spans="1:11" ht="12.75">
      <c r="A7" s="69" t="s">
        <v>55</v>
      </c>
      <c r="B7" s="69" t="s">
        <v>175</v>
      </c>
      <c r="C7" s="69" t="s">
        <v>232</v>
      </c>
      <c r="D7" s="69" t="s">
        <v>322</v>
      </c>
      <c r="E7" s="69" t="s">
        <v>421</v>
      </c>
      <c r="F7" s="71">
        <v>60</v>
      </c>
      <c r="G7" s="45">
        <v>25</v>
      </c>
      <c r="H7" s="78">
        <f t="shared" si="0"/>
        <v>6800</v>
      </c>
      <c r="I7" s="28">
        <f>I6</f>
        <v>80</v>
      </c>
      <c r="J7" s="79"/>
      <c r="K7" s="28" t="s">
        <v>115</v>
      </c>
    </row>
    <row r="8" spans="1:11" ht="12.75">
      <c r="A8" s="69"/>
      <c r="B8" s="53"/>
      <c r="C8" s="53"/>
      <c r="D8" s="53"/>
      <c r="E8" s="53"/>
      <c r="F8" s="80"/>
      <c r="G8" s="45"/>
      <c r="H8" s="78">
        <f t="shared" si="0"/>
        <v>0</v>
      </c>
      <c r="I8" s="28">
        <f>I7</f>
        <v>80</v>
      </c>
      <c r="J8" s="79"/>
      <c r="K8" s="32"/>
    </row>
    <row r="9" spans="1:11" ht="12.75">
      <c r="A9" s="69"/>
      <c r="B9" s="53"/>
      <c r="C9" s="53"/>
      <c r="D9" s="53"/>
      <c r="E9" s="53"/>
      <c r="F9" s="80"/>
      <c r="G9" s="45"/>
      <c r="H9" s="78">
        <f t="shared" si="0"/>
        <v>0</v>
      </c>
      <c r="I9" s="32"/>
      <c r="J9" s="79"/>
      <c r="K9" s="32"/>
    </row>
    <row r="10" spans="1:11" ht="12.75">
      <c r="A10" s="69"/>
      <c r="B10" s="53"/>
      <c r="C10" s="53"/>
      <c r="D10" s="53"/>
      <c r="E10" s="53"/>
      <c r="F10" s="80"/>
      <c r="G10" s="45"/>
      <c r="H10" s="78">
        <f t="shared" si="0"/>
        <v>0</v>
      </c>
      <c r="I10" s="32"/>
      <c r="J10" s="79"/>
      <c r="K10" s="32"/>
    </row>
    <row r="11" spans="1:11" ht="12.75">
      <c r="A11" s="69"/>
      <c r="B11" s="53"/>
      <c r="C11" s="53"/>
      <c r="D11" s="53"/>
      <c r="E11" s="53"/>
      <c r="F11" s="80"/>
      <c r="G11" s="45"/>
      <c r="H11" s="78">
        <f t="shared" si="0"/>
        <v>0</v>
      </c>
      <c r="I11" s="32"/>
      <c r="J11" s="79"/>
      <c r="K11" s="32"/>
    </row>
    <row r="12" spans="1:11" ht="12.75" customHeight="1">
      <c r="A12" s="32"/>
      <c r="B12" s="32"/>
      <c r="C12" s="32"/>
      <c r="D12" s="32"/>
      <c r="E12" s="32"/>
      <c r="F12" s="32"/>
      <c r="G12" s="32"/>
      <c r="H12" s="32"/>
      <c r="I12" s="32"/>
      <c r="J12" s="32"/>
      <c r="K12" s="32"/>
    </row>
  </sheetData>
  <sheetProtection/>
  <mergeCells count="2">
    <mergeCell ref="A1:F1"/>
    <mergeCell ref="A2:F2"/>
  </mergeCells>
  <printOptions/>
  <pageMargins left="0.75" right="0.75" top="1" bottom="1"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K9"/>
  <sheetViews>
    <sheetView zoomScalePageLayoutView="0" workbookViewId="0" topLeftCell="A1">
      <pane ySplit="3" topLeftCell="A4" activePane="bottomLeft" state="frozen"/>
      <selection pane="topLeft" activeCell="A1" sqref="A1"/>
      <selection pane="bottomLeft" activeCell="C5" sqref="C5"/>
    </sheetView>
  </sheetViews>
  <sheetFormatPr defaultColWidth="9.140625" defaultRowHeight="12.75" customHeight="1"/>
  <cols>
    <col min="1" max="1" width="33.57421875" style="32" customWidth="1"/>
    <col min="2" max="2" width="28.140625" style="32" customWidth="1"/>
    <col min="3" max="3" width="13.140625" style="32" customWidth="1"/>
    <col min="4" max="4" width="18.00390625" style="32" customWidth="1"/>
    <col min="5" max="5" width="15.7109375" style="32" customWidth="1"/>
    <col min="6" max="6" width="11.28125" style="32" customWidth="1"/>
    <col min="7" max="7" width="9.421875" style="32" customWidth="1"/>
    <col min="8" max="8" width="13.140625" style="32" customWidth="1"/>
    <col min="9" max="9" width="11.421875" style="32" customWidth="1"/>
    <col min="10" max="10" width="11.28125" style="32" customWidth="1"/>
    <col min="11" max="11" width="16.28125" style="32" customWidth="1"/>
    <col min="12" max="16384" width="9.140625" style="32" customWidth="1"/>
  </cols>
  <sheetData>
    <row r="1" spans="1:11" ht="23.25">
      <c r="A1" s="104" t="s">
        <v>281</v>
      </c>
      <c r="B1" s="104"/>
      <c r="C1" s="133"/>
      <c r="D1" s="133"/>
      <c r="E1" s="105"/>
      <c r="F1" s="138"/>
      <c r="G1" s="138"/>
      <c r="H1" s="67"/>
      <c r="I1" s="67"/>
      <c r="J1" s="67"/>
      <c r="K1" s="67"/>
    </row>
    <row r="2" spans="1:11" ht="15">
      <c r="A2" s="134" t="s">
        <v>508</v>
      </c>
      <c r="B2" s="134"/>
      <c r="C2" s="134"/>
      <c r="D2" s="134"/>
      <c r="E2" s="135"/>
      <c r="F2" s="139"/>
      <c r="G2" s="139"/>
      <c r="H2" s="72"/>
      <c r="I2" s="72"/>
      <c r="J2" s="72"/>
      <c r="K2" s="72"/>
    </row>
    <row r="3" spans="1:11" ht="45">
      <c r="A3" s="68" t="s">
        <v>531</v>
      </c>
      <c r="B3" s="68" t="s">
        <v>32</v>
      </c>
      <c r="C3" s="68" t="s">
        <v>389</v>
      </c>
      <c r="D3" s="68" t="s">
        <v>253</v>
      </c>
      <c r="E3" s="68" t="s">
        <v>526</v>
      </c>
      <c r="F3" s="68" t="s">
        <v>469</v>
      </c>
      <c r="G3" s="68" t="s">
        <v>75</v>
      </c>
      <c r="H3" s="68" t="s">
        <v>520</v>
      </c>
      <c r="I3" s="68" t="s">
        <v>308</v>
      </c>
      <c r="J3" s="68" t="s">
        <v>220</v>
      </c>
      <c r="K3" s="68" t="s">
        <v>378</v>
      </c>
    </row>
    <row r="4" spans="1:9" ht="12.75">
      <c r="A4" s="69"/>
      <c r="B4" s="53"/>
      <c r="C4" s="53"/>
      <c r="D4" s="53"/>
      <c r="E4" s="53"/>
      <c r="F4" s="70"/>
      <c r="G4" s="69"/>
      <c r="H4" s="69"/>
      <c r="I4" s="69"/>
    </row>
    <row r="5" spans="1:11" ht="38.25">
      <c r="A5" s="81" t="s">
        <v>262</v>
      </c>
      <c r="B5" s="69" t="s">
        <v>521</v>
      </c>
      <c r="C5" s="69" t="s">
        <v>100</v>
      </c>
      <c r="D5" s="69" t="s">
        <v>214</v>
      </c>
      <c r="E5" s="69" t="s">
        <v>421</v>
      </c>
      <c r="F5" s="71">
        <v>5000</v>
      </c>
      <c r="G5" s="69">
        <v>7</v>
      </c>
      <c r="H5" s="71">
        <v>500</v>
      </c>
      <c r="I5" s="71">
        <v>2000</v>
      </c>
      <c r="J5" s="82">
        <f>SUM(F5,H5,I5)</f>
        <v>7500</v>
      </c>
      <c r="K5" s="28" t="s">
        <v>283</v>
      </c>
    </row>
    <row r="6" spans="1:10" ht="12.75">
      <c r="A6" s="81"/>
      <c r="B6" s="69"/>
      <c r="C6" s="69"/>
      <c r="D6" s="69"/>
      <c r="E6" s="69"/>
      <c r="F6" s="71"/>
      <c r="G6" s="83"/>
      <c r="H6" s="71"/>
      <c r="I6" s="71"/>
      <c r="J6" s="82">
        <f>SUM(F6,H6,I6)</f>
        <v>0</v>
      </c>
    </row>
    <row r="7" spans="1:10" ht="12.75">
      <c r="A7" s="81"/>
      <c r="B7" s="53"/>
      <c r="C7" s="53"/>
      <c r="D7" s="53"/>
      <c r="E7" s="53"/>
      <c r="F7" s="80"/>
      <c r="G7" s="69"/>
      <c r="H7" s="71"/>
      <c r="I7" s="71"/>
      <c r="J7" s="82">
        <f>SUM(F7,H7,I7)</f>
        <v>0</v>
      </c>
    </row>
    <row r="8" spans="1:10" ht="12.75">
      <c r="A8" s="81"/>
      <c r="B8" s="53"/>
      <c r="C8" s="53"/>
      <c r="D8" s="53"/>
      <c r="E8" s="53"/>
      <c r="F8" s="80"/>
      <c r="G8" s="69"/>
      <c r="H8" s="71"/>
      <c r="I8" s="71"/>
      <c r="J8" s="82">
        <f>SUM(F8,H8,I8)</f>
        <v>0</v>
      </c>
    </row>
    <row r="9" spans="1:10" ht="12.75">
      <c r="A9" s="81"/>
      <c r="B9" s="53"/>
      <c r="C9" s="53"/>
      <c r="D9" s="53"/>
      <c r="E9" s="53"/>
      <c r="F9" s="80"/>
      <c r="G9" s="69"/>
      <c r="H9" s="71"/>
      <c r="I9" s="71"/>
      <c r="J9" s="82">
        <f>SUM(F9,H9,I9)</f>
        <v>0</v>
      </c>
    </row>
  </sheetData>
  <sheetProtection/>
  <mergeCells count="2">
    <mergeCell ref="A1:G1"/>
    <mergeCell ref="A2:G2"/>
  </mergeCells>
  <printOptions/>
  <pageMargins left="0.75" right="0.75" top="1" bottom="1"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K10"/>
  <sheetViews>
    <sheetView zoomScalePageLayoutView="0" workbookViewId="0" topLeftCell="A1">
      <pane ySplit="3" topLeftCell="A4" activePane="bottomLeft" state="frozen"/>
      <selection pane="topLeft" activeCell="A1" sqref="A1"/>
      <selection pane="bottomLeft" activeCell="E9" sqref="E9"/>
    </sheetView>
  </sheetViews>
  <sheetFormatPr defaultColWidth="17.140625" defaultRowHeight="12.75" customHeight="1"/>
  <cols>
    <col min="1" max="1" width="16.28125" style="32" customWidth="1"/>
    <col min="2" max="2" width="19.421875" style="32" customWidth="1"/>
    <col min="3" max="3" width="13.140625" style="32" customWidth="1"/>
    <col min="4" max="4" width="26.421875" style="32" customWidth="1"/>
    <col min="5" max="5" width="26.28125" style="32" customWidth="1"/>
    <col min="6" max="6" width="11.57421875" style="32" customWidth="1"/>
    <col min="7" max="7" width="11.28125" style="32" hidden="1" customWidth="1"/>
    <col min="8" max="8" width="9.421875" style="32" customWidth="1"/>
    <col min="9" max="9" width="12.7109375" style="32" customWidth="1"/>
    <col min="10" max="10" width="17.140625" style="32" customWidth="1"/>
    <col min="11" max="11" width="16.28125" style="32" customWidth="1"/>
    <col min="12" max="16384" width="17.140625" style="32" customWidth="1"/>
  </cols>
  <sheetData>
    <row r="1" spans="1:11" ht="23.25">
      <c r="A1" s="104" t="s">
        <v>393</v>
      </c>
      <c r="B1" s="133"/>
      <c r="C1" s="133"/>
      <c r="D1" s="133"/>
      <c r="E1" s="105"/>
      <c r="F1" s="67"/>
      <c r="G1" s="67"/>
      <c r="H1" s="67"/>
      <c r="I1" s="67"/>
      <c r="J1" s="67"/>
      <c r="K1" s="67"/>
    </row>
    <row r="2" spans="1:11" ht="15">
      <c r="A2" s="134" t="s">
        <v>57</v>
      </c>
      <c r="B2" s="134"/>
      <c r="C2" s="134"/>
      <c r="D2" s="134"/>
      <c r="E2" s="135"/>
      <c r="F2" s="72"/>
      <c r="G2" s="72"/>
      <c r="H2" s="72"/>
      <c r="I2" s="72"/>
      <c r="J2" s="72"/>
      <c r="K2" s="72"/>
    </row>
    <row r="3" spans="1:11" ht="45">
      <c r="A3" s="68" t="s">
        <v>531</v>
      </c>
      <c r="B3" s="68" t="s">
        <v>32</v>
      </c>
      <c r="C3" s="68" t="s">
        <v>389</v>
      </c>
      <c r="D3" s="68" t="s">
        <v>253</v>
      </c>
      <c r="E3" s="68" t="s">
        <v>526</v>
      </c>
      <c r="F3" s="68" t="s">
        <v>422</v>
      </c>
      <c r="G3" s="84" t="s">
        <v>67</v>
      </c>
      <c r="H3" s="68" t="s">
        <v>463</v>
      </c>
      <c r="I3" s="68" t="s">
        <v>440</v>
      </c>
      <c r="J3" s="68" t="s">
        <v>124</v>
      </c>
      <c r="K3" s="68" t="s">
        <v>378</v>
      </c>
    </row>
    <row r="4" spans="1:8" ht="12.75" hidden="1">
      <c r="A4" s="69"/>
      <c r="B4" s="53"/>
      <c r="C4" s="53"/>
      <c r="D4" s="53"/>
      <c r="E4" s="53"/>
      <c r="F4" s="53"/>
      <c r="G4" s="28">
        <f>J5</f>
        <v>300</v>
      </c>
      <c r="H4" s="69"/>
    </row>
    <row r="5" spans="1:11" ht="12.75">
      <c r="A5" s="75"/>
      <c r="B5" s="76"/>
      <c r="C5" s="76"/>
      <c r="D5" s="76"/>
      <c r="E5" s="76"/>
      <c r="F5" s="76"/>
      <c r="G5" s="63">
        <f aca="true" t="shared" si="0" ref="G5:G10">G4</f>
        <v>300</v>
      </c>
      <c r="H5" s="75"/>
      <c r="I5" s="63"/>
      <c r="J5" s="85">
        <v>300</v>
      </c>
      <c r="K5" s="63"/>
    </row>
    <row r="6" spans="1:8" ht="12.75" hidden="1">
      <c r="A6" s="69"/>
      <c r="B6" s="53"/>
      <c r="C6" s="53"/>
      <c r="D6" s="53"/>
      <c r="E6" s="53"/>
      <c r="F6" s="53"/>
      <c r="G6" s="28">
        <f t="shared" si="0"/>
        <v>300</v>
      </c>
      <c r="H6" s="69"/>
    </row>
    <row r="7" spans="1:11" ht="38.25">
      <c r="A7" s="69" t="s">
        <v>68</v>
      </c>
      <c r="B7" s="69" t="s">
        <v>521</v>
      </c>
      <c r="C7" s="69" t="s">
        <v>100</v>
      </c>
      <c r="D7" s="69" t="s">
        <v>214</v>
      </c>
      <c r="E7" s="69" t="s">
        <v>421</v>
      </c>
      <c r="F7" s="71">
        <v>4</v>
      </c>
      <c r="G7" s="45">
        <f t="shared" si="0"/>
        <v>300</v>
      </c>
      <c r="H7" s="71">
        <v>80</v>
      </c>
      <c r="I7" s="86">
        <f>SUM(H7,(PRODUCT(G7,F7)))</f>
        <v>1280</v>
      </c>
      <c r="J7" s="63"/>
      <c r="K7" s="28" t="s">
        <v>65</v>
      </c>
    </row>
    <row r="8" spans="1:11" ht="38.25">
      <c r="A8" s="69" t="s">
        <v>293</v>
      </c>
      <c r="B8" s="69" t="s">
        <v>175</v>
      </c>
      <c r="C8" s="69" t="s">
        <v>100</v>
      </c>
      <c r="D8" s="69" t="s">
        <v>214</v>
      </c>
      <c r="E8" s="69" t="s">
        <v>421</v>
      </c>
      <c r="F8" s="71">
        <v>5</v>
      </c>
      <c r="G8" s="45">
        <f t="shared" si="0"/>
        <v>300</v>
      </c>
      <c r="H8" s="71">
        <v>25</v>
      </c>
      <c r="I8" s="86">
        <f>SUM(H8,(PRODUCT(G8,F8)))</f>
        <v>1525</v>
      </c>
      <c r="J8" s="63"/>
      <c r="K8" s="28" t="s">
        <v>65</v>
      </c>
    </row>
    <row r="9" spans="1:10" ht="12.75">
      <c r="A9" s="69"/>
      <c r="B9" s="53"/>
      <c r="C9" s="53"/>
      <c r="D9" s="53"/>
      <c r="E9" s="53"/>
      <c r="F9" s="87">
        <v>0</v>
      </c>
      <c r="G9" s="45">
        <f t="shared" si="0"/>
        <v>300</v>
      </c>
      <c r="H9" s="71">
        <v>0</v>
      </c>
      <c r="I9" s="86">
        <f>SUM(H9,(PRODUCT(G9,F9)))</f>
        <v>0</v>
      </c>
      <c r="J9" s="63"/>
    </row>
    <row r="10" spans="1:10" ht="12.75">
      <c r="A10" s="69"/>
      <c r="B10" s="69"/>
      <c r="C10" s="69"/>
      <c r="D10" s="69"/>
      <c r="E10" s="69"/>
      <c r="F10" s="71">
        <v>0</v>
      </c>
      <c r="G10" s="45">
        <f t="shared" si="0"/>
        <v>300</v>
      </c>
      <c r="H10" s="71">
        <v>0</v>
      </c>
      <c r="I10" s="86">
        <f>SUM(H10,(PRODUCT(G10,F10)))</f>
        <v>0</v>
      </c>
      <c r="J10" s="63"/>
    </row>
  </sheetData>
  <sheetProtection/>
  <mergeCells count="2">
    <mergeCell ref="A1:E1"/>
    <mergeCell ref="A2:E2"/>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Robert</cp:lastModifiedBy>
  <dcterms:modified xsi:type="dcterms:W3CDTF">2012-02-09T03:58:44Z</dcterms:modified>
  <cp:category/>
  <cp:version/>
  <cp:contentType/>
  <cp:contentStatus/>
</cp:coreProperties>
</file>